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autoCompressPictures="0"/>
  <bookViews>
    <workbookView xWindow="0" yWindow="0" windowWidth="24240" windowHeight="13740" tabRatio="500"/>
  </bookViews>
  <sheets>
    <sheet name="Istruzioni Uso" sheetId="35" r:id="rId1"/>
    <sheet name="Giudice di Pace" sheetId="2" r:id="rId2"/>
    <sheet name="Ord.Cognizione" sheetId="6" r:id="rId3"/>
    <sheet name="Lavoro" sheetId="8" r:id="rId4"/>
    <sheet name="Previdenza" sheetId="9" r:id="rId5"/>
    <sheet name="Locazioni" sheetId="10" r:id="rId6"/>
    <sheet name="Precetto" sheetId="11" r:id="rId7"/>
    <sheet name="Volontaria" sheetId="12" r:id="rId8"/>
    <sheet name="Monitori" sheetId="13" r:id="rId9"/>
    <sheet name="Istr.Preventiva" sheetId="14" r:id="rId10"/>
    <sheet name="Cautelari" sheetId="15" r:id="rId11"/>
    <sheet name="Corte dei Conti" sheetId="16" r:id="rId12"/>
    <sheet name="Corte d'Appello" sheetId="17" r:id="rId13"/>
    <sheet name="Corte di Cassazione" sheetId="19" r:id="rId14"/>
    <sheet name="Corte Costituzionale e Europea" sheetId="20" r:id="rId15"/>
    <sheet name="Penale" sheetId="21" r:id="rId16"/>
    <sheet name="Esecuzioni Mob." sheetId="23" r:id="rId17"/>
    <sheet name="PPT+altre esecuz." sheetId="24" r:id="rId18"/>
    <sheet name="Esecuzioni Immob." sheetId="25" r:id="rId19"/>
    <sheet name="Iscr.Ipotecarie" sheetId="26" r:id="rId20"/>
    <sheet name="Fallimenti" sheetId="27" r:id="rId21"/>
    <sheet name="TAR" sheetId="28" r:id="rId22"/>
    <sheet name="Cons.Stato" sheetId="29" r:id="rId23"/>
    <sheet name="CTP" sheetId="30" r:id="rId24"/>
    <sheet name="CTR" sheetId="31" r:id="rId25"/>
    <sheet name="Stragiudiziale" sheetId="32" r:id="rId26"/>
    <sheet name="Arbitrato" sheetId="33" r:id="rId27"/>
  </sheets>
  <definedNames>
    <definedName name="_xlnm.Print_Area" localSheetId="26">Arbitrato!$A$17:$D$35</definedName>
    <definedName name="_xlnm.Print_Area" localSheetId="10">Cautelari!$A$22:$D$43</definedName>
    <definedName name="_xlnm.Print_Area" localSheetId="22">Cons.Stato!$A$24:$D$46</definedName>
    <definedName name="_xlnm.Print_Area" localSheetId="14">'Corte Costituzionale e Europea'!$A$22:$D$43</definedName>
    <definedName name="_xlnm.Print_Area" localSheetId="12">'Corte d''Appello'!$A$22:$D$43</definedName>
    <definedName name="_xlnm.Print_Area" localSheetId="11">'Corte dei Conti'!$A$22:$D$43</definedName>
    <definedName name="_xlnm.Print_Area" localSheetId="13">'Corte di Cassazione'!$A$21:$D$41</definedName>
    <definedName name="_xlnm.Print_Area" localSheetId="23">CTP!$A$24:$D$46</definedName>
    <definedName name="_xlnm.Print_Area" localSheetId="24">CTR!$A$24:$D$46</definedName>
    <definedName name="_xlnm.Print_Area" localSheetId="18">'Esecuzioni Immob.'!$A$19:$D$38</definedName>
    <definedName name="_xlnm.Print_Area" localSheetId="16">'Esecuzioni Mob.'!$A$19:$D$38</definedName>
    <definedName name="_xlnm.Print_Area" localSheetId="20">Fallimenti!$A$17:$D$35</definedName>
    <definedName name="_xlnm.Print_Area" localSheetId="1">'Giudice di Pace'!$A$21:$D$42</definedName>
    <definedName name="_xlnm.Print_Area" localSheetId="19">Iscr.Ipotecarie!$A$17:$D$35</definedName>
    <definedName name="_xlnm.Print_Area" localSheetId="9">Istr.Preventiva!$A$20:$D$40</definedName>
    <definedName name="_xlnm.Print_Area" localSheetId="0">'Istruzioni Uso'!$A$1:$B$10</definedName>
    <definedName name="_xlnm.Print_Area" localSheetId="3">Lavoro!$A$22:$D$43</definedName>
    <definedName name="_xlnm.Print_Area" localSheetId="5">Locazioni!$A$22:$D$43</definedName>
    <definedName name="_xlnm.Print_Area" localSheetId="8">Monitori!$A$17:$D$35</definedName>
    <definedName name="_xlnm.Print_Area" localSheetId="2">Ord.Cognizione!$A$22:$D$43</definedName>
    <definedName name="_xlnm.Print_Area" localSheetId="15">Penale!$A$27:$D$47</definedName>
    <definedName name="_xlnm.Print_Area" localSheetId="17">'PPT+altre esecuz.'!$A$19:$D$38</definedName>
    <definedName name="_xlnm.Print_Area" localSheetId="6">Precetto!$A$17:$D$35</definedName>
    <definedName name="_xlnm.Print_Area" localSheetId="4">Previdenza!$A$22:$D$43</definedName>
    <definedName name="_xlnm.Print_Area" localSheetId="25">Stragiudiziale!$A$17:$D$34</definedName>
    <definedName name="_xlnm.Print_Area" localSheetId="21">TAR!$A$24:$D$46</definedName>
    <definedName name="_xlnm.Print_Area" localSheetId="7">Volontaria!$A$17:$D$35</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D10" i="31" l="1"/>
  <c r="D10" i="30"/>
  <c r="D10" i="29"/>
  <c r="D10" i="28"/>
  <c r="D7" i="25"/>
  <c r="D7" i="24"/>
  <c r="D7" i="23"/>
  <c r="D8" i="19"/>
  <c r="D8" i="14"/>
  <c r="D6" i="33"/>
  <c r="D6" i="32"/>
  <c r="D6" i="27"/>
  <c r="D6" i="26"/>
  <c r="D6" i="13"/>
  <c r="D6" i="12"/>
  <c r="D6" i="11"/>
  <c r="D9" i="20"/>
  <c r="D9" i="17"/>
  <c r="D9" i="16"/>
  <c r="D9" i="15"/>
  <c r="D9" i="10"/>
  <c r="D9" i="9"/>
  <c r="D9" i="8"/>
  <c r="D19" i="32"/>
  <c r="D9" i="6"/>
  <c r="D27" i="28"/>
  <c r="D27" i="31"/>
  <c r="D26" i="33"/>
  <c r="D27" i="33" s="1"/>
  <c r="D29" i="33" s="1"/>
  <c r="D33" i="33"/>
  <c r="D34" i="33"/>
  <c r="D20" i="33"/>
  <c r="D11" i="33"/>
  <c r="D25" i="32"/>
  <c r="D32" i="32"/>
  <c r="D33" i="32"/>
  <c r="D11" i="32"/>
  <c r="D33" i="31"/>
  <c r="D34" i="31"/>
  <c r="D35" i="31"/>
  <c r="D38" i="31" s="1"/>
  <c r="D40" i="31" s="1"/>
  <c r="D36" i="31"/>
  <c r="D37" i="31"/>
  <c r="D44" i="31"/>
  <c r="D45" i="31"/>
  <c r="D16" i="31"/>
  <c r="D33" i="30"/>
  <c r="D34" i="30"/>
  <c r="D35" i="30"/>
  <c r="D36" i="30"/>
  <c r="D37" i="30"/>
  <c r="D44" i="30"/>
  <c r="D45" i="30"/>
  <c r="D27" i="30"/>
  <c r="D16" i="30"/>
  <c r="D33" i="29"/>
  <c r="D34" i="29"/>
  <c r="D35" i="29"/>
  <c r="D36" i="29"/>
  <c r="D37" i="29"/>
  <c r="D38" i="29" s="1"/>
  <c r="D44" i="29"/>
  <c r="D45" i="29"/>
  <c r="D27" i="29"/>
  <c r="D16" i="29"/>
  <c r="D44" i="28"/>
  <c r="D16" i="28"/>
  <c r="D34" i="28"/>
  <c r="D33" i="28"/>
  <c r="D35" i="28"/>
  <c r="D36" i="28"/>
  <c r="D37" i="28"/>
  <c r="D45" i="28"/>
  <c r="D26" i="27"/>
  <c r="D33" i="27"/>
  <c r="D34" i="27"/>
  <c r="D20" i="27"/>
  <c r="D11" i="27"/>
  <c r="D26" i="26"/>
  <c r="D27" i="26" s="1"/>
  <c r="D33" i="26"/>
  <c r="D34" i="26"/>
  <c r="D20" i="26"/>
  <c r="D28" i="25"/>
  <c r="D29" i="25"/>
  <c r="D30" i="25"/>
  <c r="D32" i="25" s="1"/>
  <c r="D36" i="25"/>
  <c r="D37" i="25"/>
  <c r="D22" i="25"/>
  <c r="D12" i="25"/>
  <c r="D28" i="24"/>
  <c r="D29" i="24"/>
  <c r="D30" i="24"/>
  <c r="D32" i="24" s="1"/>
  <c r="D36" i="24"/>
  <c r="D37" i="24"/>
  <c r="D22" i="24"/>
  <c r="D12" i="24"/>
  <c r="D28" i="23"/>
  <c r="D29" i="23"/>
  <c r="D30" i="23"/>
  <c r="D32" i="23"/>
  <c r="D43" i="21"/>
  <c r="D31" i="20"/>
  <c r="D32" i="20"/>
  <c r="D33" i="20"/>
  <c r="D34" i="20"/>
  <c r="D35" i="20" s="1"/>
  <c r="D31" i="17"/>
  <c r="D32" i="17"/>
  <c r="D33" i="17"/>
  <c r="D34" i="17"/>
  <c r="D35" i="17" s="1"/>
  <c r="D30" i="19"/>
  <c r="D31" i="19"/>
  <c r="D32" i="19"/>
  <c r="D33" i="19"/>
  <c r="D35" i="19" s="1"/>
  <c r="D31" i="15"/>
  <c r="D37" i="15" s="1"/>
  <c r="D32" i="15"/>
  <c r="D33" i="15"/>
  <c r="D34" i="15"/>
  <c r="D35" i="15"/>
  <c r="D31" i="16"/>
  <c r="D37" i="16" s="1"/>
  <c r="D32" i="16"/>
  <c r="D33" i="16"/>
  <c r="D34" i="16"/>
  <c r="D35" i="16"/>
  <c r="D29" i="14"/>
  <c r="D32" i="14" s="1"/>
  <c r="D34" i="14" s="1"/>
  <c r="D30" i="14"/>
  <c r="D31" i="14"/>
  <c r="D26" i="13"/>
  <c r="D27" i="13"/>
  <c r="D29" i="13" s="1"/>
  <c r="D26" i="12"/>
  <c r="D27" i="12" s="1"/>
  <c r="D26" i="11"/>
  <c r="D31" i="10"/>
  <c r="D32" i="10"/>
  <c r="D35" i="10" s="1"/>
  <c r="D33" i="10"/>
  <c r="D37" i="10" s="1"/>
  <c r="D34" i="10"/>
  <c r="D31" i="9"/>
  <c r="D32" i="9"/>
  <c r="D35" i="9" s="1"/>
  <c r="D33" i="9"/>
  <c r="D37" i="9" s="1"/>
  <c r="D34" i="9"/>
  <c r="D31" i="8"/>
  <c r="D32" i="8"/>
  <c r="D35" i="8" s="1"/>
  <c r="D33" i="8"/>
  <c r="D37" i="8" s="1"/>
  <c r="D34" i="8"/>
  <c r="D15" i="6"/>
  <c r="D31" i="6"/>
  <c r="D32" i="6"/>
  <c r="D33" i="6"/>
  <c r="D34" i="6"/>
  <c r="D33" i="2"/>
  <c r="D30" i="2"/>
  <c r="D34" i="2" s="1"/>
  <c r="D31" i="2"/>
  <c r="D32" i="2"/>
  <c r="D22" i="23"/>
  <c r="D25" i="20"/>
  <c r="D24" i="19"/>
  <c r="D25" i="17"/>
  <c r="D25" i="16"/>
  <c r="D25" i="15"/>
  <c r="D23" i="14"/>
  <c r="D20" i="13"/>
  <c r="D20" i="12"/>
  <c r="D20" i="11"/>
  <c r="D25" i="10"/>
  <c r="D25" i="9"/>
  <c r="D25" i="8"/>
  <c r="D25" i="6"/>
  <c r="D24" i="2"/>
  <c r="D36" i="23"/>
  <c r="D37" i="23"/>
  <c r="D12" i="23"/>
  <c r="D38" i="21"/>
  <c r="D37" i="21"/>
  <c r="D36" i="21"/>
  <c r="D39" i="21" s="1"/>
  <c r="D41" i="21" s="1"/>
  <c r="D35" i="21"/>
  <c r="D12" i="21"/>
  <c r="D45" i="21"/>
  <c r="D46" i="21"/>
  <c r="D41" i="20"/>
  <c r="D42" i="20"/>
  <c r="D15" i="20"/>
  <c r="D39" i="19"/>
  <c r="D40" i="19"/>
  <c r="D41" i="17"/>
  <c r="D42" i="17"/>
  <c r="D15" i="17"/>
  <c r="D41" i="16"/>
  <c r="D42" i="16"/>
  <c r="D15" i="16"/>
  <c r="D41" i="15"/>
  <c r="D42" i="15"/>
  <c r="D15" i="15"/>
  <c r="D38" i="14"/>
  <c r="D39" i="14"/>
  <c r="D13" i="14"/>
  <c r="D33" i="13"/>
  <c r="D34" i="13"/>
  <c r="D11" i="13"/>
  <c r="D33" i="12"/>
  <c r="D34" i="12"/>
  <c r="D11" i="12"/>
  <c r="D33" i="11"/>
  <c r="D34" i="11"/>
  <c r="D11" i="11"/>
  <c r="D41" i="10"/>
  <c r="D42" i="10"/>
  <c r="D15" i="10"/>
  <c r="D41" i="9"/>
  <c r="D42" i="9"/>
  <c r="D15" i="9"/>
  <c r="D40" i="2"/>
  <c r="D41" i="6"/>
  <c r="D15" i="8"/>
  <c r="D41" i="8"/>
  <c r="D14" i="2"/>
  <c r="D42" i="8"/>
  <c r="D42" i="6"/>
  <c r="D41" i="2"/>
  <c r="D11" i="26"/>
  <c r="D14" i="19"/>
  <c r="D35" i="6" l="1"/>
  <c r="D37" i="6" s="1"/>
  <c r="D38" i="9"/>
  <c r="D39" i="9" s="1"/>
  <c r="D40" i="9" s="1"/>
  <c r="D43" i="9" s="1"/>
  <c r="D39" i="16"/>
  <c r="D40" i="16" s="1"/>
  <c r="D43" i="16" s="1"/>
  <c r="D38" i="16"/>
  <c r="D30" i="33"/>
  <c r="D31" i="33" s="1"/>
  <c r="D36" i="2"/>
  <c r="D29" i="11"/>
  <c r="D39" i="15"/>
  <c r="D38" i="15"/>
  <c r="D40" i="15"/>
  <c r="D43" i="15" s="1"/>
  <c r="D37" i="17"/>
  <c r="D37" i="20"/>
  <c r="D42" i="31"/>
  <c r="D43" i="31"/>
  <c r="D46" i="31" s="1"/>
  <c r="D41" i="31"/>
  <c r="D38" i="8"/>
  <c r="D39" i="8"/>
  <c r="D40" i="8"/>
  <c r="D43" i="8" s="1"/>
  <c r="D38" i="10"/>
  <c r="D40" i="10" s="1"/>
  <c r="D43" i="10" s="1"/>
  <c r="D39" i="10"/>
  <c r="D37" i="19"/>
  <c r="D38" i="19" s="1"/>
  <c r="D41" i="19" s="1"/>
  <c r="D36" i="19"/>
  <c r="D34" i="25"/>
  <c r="D35" i="25"/>
  <c r="D38" i="25" s="1"/>
  <c r="D33" i="25"/>
  <c r="D40" i="29"/>
  <c r="D42" i="21"/>
  <c r="D44" i="21" s="1"/>
  <c r="D47" i="21" s="1"/>
  <c r="D31" i="13"/>
  <c r="D30" i="13"/>
  <c r="D32" i="13"/>
  <c r="D35" i="13" s="1"/>
  <c r="D35" i="14"/>
  <c r="D34" i="24"/>
  <c r="D35" i="24" s="1"/>
  <c r="D38" i="24" s="1"/>
  <c r="D33" i="24"/>
  <c r="D27" i="11"/>
  <c r="D29" i="12"/>
  <c r="D33" i="23"/>
  <c r="D34" i="23" s="1"/>
  <c r="D29" i="26"/>
  <c r="D27" i="27"/>
  <c r="D29" i="27" s="1"/>
  <c r="D38" i="28"/>
  <c r="D40" i="28" s="1"/>
  <c r="D38" i="30"/>
  <c r="D40" i="30" s="1"/>
  <c r="D26" i="32"/>
  <c r="D28" i="32" s="1"/>
  <c r="D41" i="30" l="1"/>
  <c r="D42" i="30" s="1"/>
  <c r="D43" i="30" s="1"/>
  <c r="D46" i="30" s="1"/>
  <c r="D41" i="28"/>
  <c r="D42" i="28" s="1"/>
  <c r="D30" i="27"/>
  <c r="D32" i="27" s="1"/>
  <c r="D35" i="27" s="1"/>
  <c r="D31" i="27"/>
  <c r="D29" i="32"/>
  <c r="D31" i="32" s="1"/>
  <c r="D34" i="32" s="1"/>
  <c r="D30" i="32"/>
  <c r="D38" i="17"/>
  <c r="D39" i="17"/>
  <c r="D40" i="17"/>
  <c r="D43" i="17" s="1"/>
  <c r="D30" i="11"/>
  <c r="D31" i="11"/>
  <c r="D32" i="11" s="1"/>
  <c r="D35" i="11" s="1"/>
  <c r="D38" i="6"/>
  <c r="D39" i="6" s="1"/>
  <c r="D40" i="6" s="1"/>
  <c r="D43" i="6" s="1"/>
  <c r="D32" i="33"/>
  <c r="D35" i="33" s="1"/>
  <c r="D30" i="12"/>
  <c r="D36" i="14"/>
  <c r="D37" i="14" s="1"/>
  <c r="D40" i="14" s="1"/>
  <c r="D41" i="29"/>
  <c r="D42" i="29" s="1"/>
  <c r="D37" i="2"/>
  <c r="D38" i="2"/>
  <c r="D35" i="23"/>
  <c r="D38" i="23" s="1"/>
  <c r="D30" i="26"/>
  <c r="D32" i="26" s="1"/>
  <c r="D35" i="26" s="1"/>
  <c r="D31" i="26"/>
  <c r="D38" i="20"/>
  <c r="D39" i="20"/>
  <c r="D40" i="20" s="1"/>
  <c r="D43" i="20" s="1"/>
  <c r="D39" i="2" l="1"/>
  <c r="D42" i="2" s="1"/>
  <c r="D43" i="29"/>
  <c r="D46" i="29" s="1"/>
  <c r="D31" i="12"/>
  <c r="D32" i="12" s="1"/>
  <c r="D35" i="12" s="1"/>
  <c r="D43" i="28"/>
  <c r="D46" i="28" s="1"/>
</calcChain>
</file>

<file path=xl/sharedStrings.xml><?xml version="1.0" encoding="utf-8"?>
<sst xmlns="http://schemas.openxmlformats.org/spreadsheetml/2006/main" count="1770" uniqueCount="146">
  <si>
    <t>TABELLA 1. GIUDICE DI PACE</t>
  </si>
  <si>
    <t>Fase di studio della controversia</t>
  </si>
  <si>
    <t>Fase introduttiva del giudizio</t>
  </si>
  <si>
    <t>Fase istruttoria e/o di trattazione</t>
  </si>
  <si>
    <t>Fase decisionale</t>
  </si>
  <si>
    <t>da € 0,01 ad € 1.100,00</t>
  </si>
  <si>
    <t>da € 1.100,01 ad € 5.200,00</t>
  </si>
  <si>
    <t>da € 5.200,01 ad € 26.000,00</t>
  </si>
  <si>
    <t>da € 26.000,01 ad € 52.000,00</t>
  </si>
  <si>
    <t>TABELLA 3. CAUSE DI LAVORO</t>
  </si>
  <si>
    <t>Totale</t>
  </si>
  <si>
    <t>Attività</t>
  </si>
  <si>
    <t>Fase di studio controversia</t>
  </si>
  <si>
    <t>Percentuale di aumento per cause di valore superiore ad Euro 520.000,00</t>
  </si>
  <si>
    <t>Totale percentuale di aumento  / riduzione</t>
  </si>
  <si>
    <t>Percentuale di aumento per numero di assistiti (aumento del 20% per ogni assistito in più fino a 10, del 5% per ogni assistito oltre i 10 fino a 20)</t>
  </si>
  <si>
    <t>Giudice di Pace di Roma</t>
  </si>
  <si>
    <t>Giudice dott.</t>
  </si>
  <si>
    <t>Sezione</t>
  </si>
  <si>
    <t>Per</t>
  </si>
  <si>
    <t>Contro</t>
  </si>
  <si>
    <t>Ruolo Generale</t>
  </si>
  <si>
    <t>Valore controversia Euro</t>
  </si>
  <si>
    <t>Spese esenti</t>
  </si>
  <si>
    <t>Euro</t>
  </si>
  <si>
    <t>Spese esenti non imponibili ai sensi del DPR 633/72</t>
  </si>
  <si>
    <t>Fase Introduttiva del giudizio</t>
  </si>
  <si>
    <t>Spese di trasferta ex articolo 27 del DM 55/2014</t>
  </si>
  <si>
    <t>Altre spese imponibili</t>
  </si>
  <si>
    <t>Fase istruttoria e/o di transazione</t>
  </si>
  <si>
    <t>Totale imponibile</t>
  </si>
  <si>
    <t>Nota Spese / Parcella</t>
  </si>
  <si>
    <t>Totale Generale Nota spese / Parcella</t>
  </si>
  <si>
    <t>Percentuale di aumento per eventuale conciliazione giudiziale o transazione controversia (aumento fino al  25% per la sola fase decisionale)</t>
  </si>
  <si>
    <t>Percentuale di aumento o riduzione del compenso per altri motivi (manifesta fondatezza aumento fino al 33%; class action aumento fino al 300%; praticanti abilitati riduzione del 50%)</t>
  </si>
  <si>
    <t>A detrarre ritenuta di acconto (20% imponibile)</t>
  </si>
  <si>
    <t>Ritenuta di acconto applicabile</t>
  </si>
  <si>
    <t>TABELLA 2. GIUDIZI ORDINARI E SOMMARI DI COGNIZIONE INNANZI AL TRIBUNALE</t>
  </si>
  <si>
    <t>da € 52.000,01 ad € 260.000,00</t>
  </si>
  <si>
    <t>da € 260.000,01 ad € 520.000,00</t>
  </si>
  <si>
    <t>Tribunale di Roma</t>
  </si>
  <si>
    <t>*</t>
  </si>
  <si>
    <t>obbligatorio (si determina in base al codice di procedura civile)</t>
  </si>
  <si>
    <t>Inserisci il valore della controversia</t>
  </si>
  <si>
    <t>* obbligatorio (si determina in base al codice di procedura civile)</t>
  </si>
  <si>
    <t>Percentuale di aumento o di diminuzione rispetto ai valori medi per urgenza, pregio attività prestata, importanza, natura, condizioni soggettive, risultato, complessità (fino a +80% / -50%)</t>
  </si>
  <si>
    <t>Fasi completate nel corso del giudizio ed altre informazioni (inserire S oppure N)</t>
  </si>
  <si>
    <t>N</t>
  </si>
  <si>
    <t>Spese forfettarie (15%) dei compensi</t>
  </si>
  <si>
    <t>Contributo Previdenziale Integrativo (4% imponibile)</t>
  </si>
  <si>
    <t>IVA (22% imponibile + Contributo Previdenziale Integrativo)</t>
  </si>
  <si>
    <t>TABELLA 4. CAUSE DI PREVIDENZA</t>
  </si>
  <si>
    <t>TABELLA 5. PROCEDIMENTI PER CONVALIDA LOCATIZIA</t>
  </si>
  <si>
    <t>Atto di precetto</t>
  </si>
  <si>
    <t>da € 0,01 ad € 5.200,00</t>
  </si>
  <si>
    <t>Atto di Precetto</t>
  </si>
  <si>
    <t>TABELLA 6. ATTO DI PRECETTO</t>
  </si>
  <si>
    <t>TABELLA 7. VOLONTARIA GIURISDIZIONE</t>
  </si>
  <si>
    <t>Compenso</t>
  </si>
  <si>
    <t>Volontaria Giurisdizione</t>
  </si>
  <si>
    <t>Procedimenti di Volontaria Giurisdizione</t>
  </si>
  <si>
    <t>TABELLA 8. PROCEDIMENTI MONITORI</t>
  </si>
  <si>
    <t>Fase di studio, Istruttoria e Conclusiva</t>
  </si>
  <si>
    <t>Fase istruttoria</t>
  </si>
  <si>
    <t>TABELLA 9. PROCEDIMENTI DI ISTRUZIONE PREVENTIVA</t>
  </si>
  <si>
    <t>TABELLA 10. PROCEDIMENTI CAUTELARI</t>
  </si>
  <si>
    <t>TABELLA 13. GIUDIZI INNANZI ALLA CORTE DI CASSAZIONE E ALLE GIURISDIZIONI SUPERIORI</t>
  </si>
  <si>
    <t>TABELLA 15. GIUDIZI PENALI</t>
  </si>
  <si>
    <t>TABELLA 14. GIUDIZI INNANZI ALLA CORTE COSTITUZIONALE, ALLA CORTE EUROPEA, ALLA CORTE DI GIUSTIZIA UE</t>
  </si>
  <si>
    <t>TABELLA 12. GIUDIZI INNANZI ALLA CORTE DI APPELLO</t>
  </si>
  <si>
    <t>TABELLA 11. GIUDIZI INNANZI ALLA CORTE DEI CONTI</t>
  </si>
  <si>
    <t>Giudice di Pace</t>
  </si>
  <si>
    <t>Indagini Preliminari</t>
  </si>
  <si>
    <t>Cautelari Personali</t>
  </si>
  <si>
    <t>Cautelari Reali</t>
  </si>
  <si>
    <t>GIP e GUP</t>
  </si>
  <si>
    <t>Tribunale Monocratico</t>
  </si>
  <si>
    <t>Tribunale Collegiale</t>
  </si>
  <si>
    <t>Corte di Assise</t>
  </si>
  <si>
    <t>Tribunale di Sorveglianza</t>
  </si>
  <si>
    <t>Corte di Appello</t>
  </si>
  <si>
    <t>Corte di Assise di Appello</t>
  </si>
  <si>
    <t>Corte di Cassazione e giurisdizioni superiori</t>
  </si>
  <si>
    <t>Indagini Difensive</t>
  </si>
  <si>
    <t>Autorità Giudiziaria innanzi la quale si è svolta l'attività e/o attività particolare (inserire S oppure N)</t>
  </si>
  <si>
    <t>Corte di Cassazione e Giur. Superiori</t>
  </si>
  <si>
    <t>Percentuale di riduzione del compenso per praticanti abilitati (riduzione del 50%)</t>
  </si>
  <si>
    <t>TABELLA 16. PROCEDURE ESECUTIVE MOBILIARI</t>
  </si>
  <si>
    <t>Fase Istruttoria e/o di trattazione</t>
  </si>
  <si>
    <t>IVA Applicabile</t>
  </si>
  <si>
    <t>S</t>
  </si>
  <si>
    <t>IVA applicabile</t>
  </si>
  <si>
    <t>TABELLA 17. PROCEDURE ESECUTIVE PRESSO TERZI, PER CONSEGNA E RILASCIO, IN FORMA SPECIFICA</t>
  </si>
  <si>
    <t>Fase di trattazione e conclusiva</t>
  </si>
  <si>
    <t>TABELLA 18. PROCEDURE ESECUTIVE IMMOBILIARI</t>
  </si>
  <si>
    <t>TABELLA 19. ISCRIZIONI IPOTECARIE / AFFARI TAVOLARI</t>
  </si>
  <si>
    <t>Iscrizione Ipotecaria / Affare tavolare</t>
  </si>
  <si>
    <t>TABELLA 20. PROCEDIMENTI PER DICHIARAZIONE DI FALLIMENTO</t>
  </si>
  <si>
    <t>Procedimenti per dichiarazione di fallimento</t>
  </si>
  <si>
    <t>Proced. per dichiarazione di fallimento</t>
  </si>
  <si>
    <t>TABELLA 21. GIUDIZI INNANZI AL TRIBUNALE AMMINISTRATIVO REGIONALE</t>
  </si>
  <si>
    <t>Fase cautelare</t>
  </si>
  <si>
    <t>TABELLA 22. GIUDIZI INNANZI AL CONSIGLIO DI STATO</t>
  </si>
  <si>
    <t>TABELLA 23. GIUDIZI INNANZI ALLA COMMISSIONE TRIBUTARIA PROVINCIALE</t>
  </si>
  <si>
    <t>TABELLA 23. GIUDIZI INNANZI ALLA COMMISSIONE TRIBUTARIA REGIONALE</t>
  </si>
  <si>
    <t>Prestazioni di assistenza stragiudiziale</t>
  </si>
  <si>
    <t>TABELLA 25. PRESTAZIONI DI ASSISTENZA STRAGIUDIZIALE</t>
  </si>
  <si>
    <t>Prestazioni d'assistenza stragiudiziale</t>
  </si>
  <si>
    <t>TABELLA 26. ARBITRATO</t>
  </si>
  <si>
    <t>da € 0,01 ad € 26.000,00</t>
  </si>
  <si>
    <t>Arbitrato</t>
  </si>
  <si>
    <t>ARBITRATO</t>
  </si>
  <si>
    <t>Presidente e Arbitri</t>
  </si>
  <si>
    <t>Percentuale d'aumento o riduzione del compenso per altri motivi (conciliazione fino al 25%; manifesta fondatezza aumento fino al 33%; class action aumento fino al 300%; praticanti abilitati riduzione del 50%)</t>
  </si>
  <si>
    <t>Fase di studio, istruttoria e conclusiva</t>
  </si>
  <si>
    <t>Corte dei Conti</t>
  </si>
  <si>
    <t>Corte di Appello di Roma</t>
  </si>
  <si>
    <t>Corte di Cassazione</t>
  </si>
  <si>
    <t>Corte Costituzionale / Corte di Giustizia Europea</t>
  </si>
  <si>
    <t>Tribunale Amministrativo Regionale del Lazio</t>
  </si>
  <si>
    <t>Consiglio di Stato</t>
  </si>
  <si>
    <t>Commissione Tributaria Provinciale di Roma</t>
  </si>
  <si>
    <t>Commissione Tributaria Regionale del Lazio</t>
  </si>
  <si>
    <t>Prestazioni stragiudiziali</t>
  </si>
  <si>
    <t>ISTRUZIONI PER L'USO</t>
  </si>
  <si>
    <t>1.</t>
  </si>
  <si>
    <t>Il file permette la digitazione delle sole celle modificabili.</t>
  </si>
  <si>
    <t>2.</t>
  </si>
  <si>
    <t>3.</t>
  </si>
  <si>
    <t>4.</t>
  </si>
  <si>
    <t>5.</t>
  </si>
  <si>
    <r>
      <t xml:space="preserve">Per valorizzare le singole fasi del processo nella nota spese / parcella, occorre mettere "S" accanto ad ogni fase. </t>
    </r>
    <r>
      <rPr>
        <sz val="14"/>
        <color rgb="FFFF0000"/>
        <rFont val="Lucida Grande"/>
      </rPr>
      <t>Nota bene: di default le fasi sono impostate su "N"</t>
    </r>
    <r>
      <rPr>
        <sz val="14"/>
        <color theme="1"/>
        <rFont val="Lucida Grande"/>
      </rPr>
      <t>.</t>
    </r>
  </si>
  <si>
    <r>
      <t xml:space="preserve">In caso di applicazione della ritenuta di acconto, occorre mettere "S" accanto alla relativa casella. </t>
    </r>
    <r>
      <rPr>
        <sz val="14"/>
        <color rgb="FFFF0000"/>
        <rFont val="Lucida Grande"/>
      </rPr>
      <t>Nota bene: di default il valore è impostato su "N".</t>
    </r>
  </si>
  <si>
    <t>6.</t>
  </si>
  <si>
    <r>
      <t xml:space="preserve">In caso di esenzione dall'IVA, occorre mettere "N" accanto alla relativa casella. </t>
    </r>
    <r>
      <rPr>
        <sz val="14"/>
        <color rgb="FFFF0000"/>
        <rFont val="Lucida Grande"/>
      </rPr>
      <t>Nota bene: di default il valore è impostato su "S".</t>
    </r>
  </si>
  <si>
    <t>7.</t>
  </si>
  <si>
    <t>E' possibile personalizzare la nota spese, sia sul foglio di lavoro tramite valorizzazione delle caselle modificabili, sia andando su "visualizza" e "intestazione e pie' di pagina" ove è possibile inserire i propri dati anagrafici e fiscali.</t>
  </si>
  <si>
    <t>8.</t>
  </si>
  <si>
    <t>Per tutto quanto non espressamente indicato, fare riferimento al testo del Decreto del Ministero della Giustizia n. 55 del 10 marzo 2014</t>
  </si>
  <si>
    <t>Relatore dott.</t>
  </si>
  <si>
    <t>9.</t>
  </si>
  <si>
    <t>Per i compensi degli arbitrati, la tabella 26. Arbitrato si riferisce ai soli compensi dei componenti il Collegio Arbitrale, mentre gli avvocati che difendono le parti devono applicare la tabella 2. relativa al Processo Ordinario di Cognizione.</t>
  </si>
  <si>
    <t>Nel caso di valore indeterminabile, si deve indicare nei criteri di calcolo un valore compreso tra Euro 26.000 ed Euro 52.000 oppure tra Euro 52.000 ed Euro 260.000 tenuto conto dell'oggetto e della complessità dell'affare. Nella cella della nota spese/parcella per il Giudice od il Cliente sarà invece opportuno riportare "indeterminato". Il valore può essere elevato fino ad Euro 520.000 nel caso di questioni particolarmente complesse.</t>
  </si>
  <si>
    <t xml:space="preserve">Il valore della controversia è obbligatorio e va determinato come indicato dall'articolo 21 del DM 55/2014. Nel caso di valore superiore ad Euro 16.000.000 gli importi possono essere aumentati di un ulteriore 30% rispetto a quelli applicabile per Euro 8.000.000. </t>
  </si>
  <si>
    <t>Percentuale di riduzione per responsabilità professionale o per domanda inammissibile o improponibile o improcedibile fino al 50%</t>
  </si>
  <si>
    <t>Fase istruttoria e/odibattimentale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</si>
</sst>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00;[Red]&quot;€&quot;\ #,##0.00"/>
    <numFmt numFmtId="165" formatCode="#,##0.00;[Red]#,##0.00"/>
  </numFmts>
  <fonts count="23">
    <font>
      <sz val="12"/>
      <color theme="1"/>
      <name val="Calibri"/>
      <family val="2"/>
      <scheme val="minor"/>
    </font>
    <font>
      <u/>
      <sz val="12"/>
      <color theme="10"/>
      <name val="Calibri"/>
      <family val="2"/>
      <scheme val="minor"/>
    </font>
    <font>
      <u/>
      <sz val="12"/>
      <color theme="11"/>
      <name val="Calibri"/>
      <family val="2"/>
      <scheme val="minor"/>
    </font>
    <font>
      <sz val="14"/>
      <color theme="1"/>
      <name val="Lucida Grande"/>
    </font>
    <font>
      <sz val="18"/>
      <color theme="1"/>
      <name val="Lucida Grande"/>
    </font>
    <font>
      <sz val="12"/>
      <color rgb="FF000090"/>
      <name val="Lucida Grande"/>
    </font>
    <font>
      <sz val="12"/>
      <color theme="1"/>
      <name val="Lucida Grande"/>
    </font>
    <font>
      <sz val="12"/>
      <color rgb="FFFF0000"/>
      <name val="Lucida Grande"/>
    </font>
    <font>
      <b/>
      <sz val="12"/>
      <color rgb="FFFF0000"/>
      <name val="Lucida Grande"/>
    </font>
    <font>
      <b/>
      <sz val="12"/>
      <color rgb="FF000090"/>
      <name val="Lucida Grande"/>
    </font>
    <font>
      <sz val="12"/>
      <color rgb="FF0000FF"/>
      <name val="Lucida Grande"/>
    </font>
    <font>
      <sz val="8"/>
      <name val="Calibri"/>
      <family val="2"/>
      <scheme val="minor"/>
    </font>
    <font>
      <b/>
      <sz val="20"/>
      <color rgb="FFFF0000"/>
      <name val="Lucida Grande"/>
    </font>
    <font>
      <b/>
      <sz val="18"/>
      <color rgb="FFFF0000"/>
      <name val="Lucida Grande"/>
    </font>
    <font>
      <b/>
      <sz val="16"/>
      <color rgb="FFFF0000"/>
      <name val="Lucida Grande"/>
    </font>
    <font>
      <sz val="20"/>
      <color rgb="FFFF0000"/>
      <name val="Lucida Grande"/>
    </font>
    <font>
      <sz val="24"/>
      <name val="Lucida Grande"/>
    </font>
    <font>
      <sz val="14"/>
      <name val="Lucida Grande"/>
    </font>
    <font>
      <b/>
      <sz val="14"/>
      <name val="Lucida Grande"/>
    </font>
    <font>
      <sz val="12"/>
      <color rgb="FF000000"/>
      <name val="Calibri"/>
      <family val="2"/>
      <scheme val="minor"/>
    </font>
    <font>
      <sz val="12"/>
      <color rgb="FF000000"/>
      <name val="Lucida Grande"/>
    </font>
    <font>
      <b/>
      <sz val="22"/>
      <color rgb="FFFF0000"/>
      <name val="Lucida Grande"/>
    </font>
    <font>
      <sz val="14"/>
      <color rgb="FFFF0000"/>
      <name val="Lucida Grande"/>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DCE6F1"/>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s>
  <cellStyleXfs count="35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67">
    <xf numFmtId="0" fontId="0" fillId="0" borderId="0" xfId="0"/>
    <xf numFmtId="0" fontId="0" fillId="0" borderId="0" xfId="0" applyAlignment="1">
      <alignment horizontal="center" vertical="center"/>
    </xf>
    <xf numFmtId="0" fontId="6" fillId="0" borderId="0" xfId="0" applyFont="1"/>
    <xf numFmtId="0" fontId="6" fillId="0" borderId="0" xfId="0" applyFont="1" applyAlignment="1">
      <alignment horizontal="center" vertical="center"/>
    </xf>
    <xf numFmtId="164" fontId="6" fillId="0" borderId="0" xfId="0" applyNumberFormat="1" applyFont="1" applyAlignment="1">
      <alignment horizontal="center" vertical="center"/>
    </xf>
    <xf numFmtId="0" fontId="10" fillId="0" borderId="0" xfId="0" applyFont="1"/>
    <xf numFmtId="9" fontId="5" fillId="2" borderId="1" xfId="0" applyNumberFormat="1" applyFont="1" applyFill="1" applyBorder="1" applyAlignment="1">
      <alignment horizontal="center" vertical="center"/>
    </xf>
    <xf numFmtId="0" fontId="3" fillId="0" borderId="0" xfId="0" applyFont="1" applyAlignment="1">
      <alignment horizontal="right" vertical="center"/>
    </xf>
    <xf numFmtId="0" fontId="5" fillId="4" borderId="1" xfId="0" applyFont="1" applyFill="1" applyBorder="1" applyAlignment="1">
      <alignment horizontal="left" vertical="center"/>
    </xf>
    <xf numFmtId="0" fontId="5" fillId="4" borderId="1" xfId="0" applyFont="1" applyFill="1" applyBorder="1" applyAlignment="1" applyProtection="1">
      <alignment horizontal="center" vertical="center"/>
      <protection hidden="1"/>
    </xf>
    <xf numFmtId="0" fontId="5" fillId="4" borderId="1"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protection hidden="1"/>
    </xf>
    <xf numFmtId="164" fontId="6" fillId="5" borderId="1" xfId="0" applyNumberFormat="1" applyFont="1" applyFill="1" applyBorder="1" applyAlignment="1" applyProtection="1">
      <alignment horizontal="center" vertical="center"/>
      <protection hidden="1"/>
    </xf>
    <xf numFmtId="9" fontId="8" fillId="2" borderId="1" xfId="0" applyNumberFormat="1" applyFont="1" applyFill="1" applyBorder="1" applyAlignment="1" applyProtection="1">
      <alignment horizontal="center" vertical="center"/>
      <protection locked="0"/>
    </xf>
    <xf numFmtId="9" fontId="7" fillId="2" borderId="1"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164" fontId="13" fillId="6" borderId="1" xfId="0" applyNumberFormat="1" applyFont="1" applyFill="1" applyBorder="1" applyAlignment="1" applyProtection="1">
      <alignment horizontal="center" vertical="center"/>
      <protection locked="0"/>
    </xf>
    <xf numFmtId="0" fontId="15" fillId="0" borderId="0" xfId="0" applyFont="1" applyAlignment="1">
      <alignment horizontal="center" vertical="center"/>
    </xf>
    <xf numFmtId="0" fontId="13" fillId="0" borderId="0" xfId="0" applyFont="1" applyAlignment="1">
      <alignment horizontal="left" vertical="center"/>
    </xf>
    <xf numFmtId="0" fontId="12" fillId="0" borderId="0" xfId="0" applyFont="1" applyAlignment="1">
      <alignment horizontal="left" vertical="center"/>
    </xf>
    <xf numFmtId="0" fontId="17" fillId="7" borderId="1" xfId="0" applyFont="1" applyFill="1" applyBorder="1" applyAlignment="1">
      <alignment horizontal="right" vertical="center"/>
    </xf>
    <xf numFmtId="0" fontId="17" fillId="7" borderId="1" xfId="0" applyFont="1" applyFill="1" applyBorder="1" applyAlignment="1">
      <alignment horizontal="left" vertical="center"/>
    </xf>
    <xf numFmtId="4" fontId="17" fillId="7" borderId="1" xfId="0" applyNumberFormat="1" applyFont="1" applyFill="1" applyBorder="1" applyAlignment="1" applyProtection="1">
      <alignment horizontal="right" vertical="center"/>
      <protection locked="0"/>
    </xf>
    <xf numFmtId="4" fontId="17" fillId="7" borderId="1" xfId="0" applyNumberFormat="1" applyFont="1" applyFill="1" applyBorder="1" applyAlignment="1">
      <alignment horizontal="right" vertical="center"/>
    </xf>
    <xf numFmtId="0" fontId="18" fillId="7" borderId="1" xfId="0" applyFont="1" applyFill="1" applyBorder="1" applyAlignment="1">
      <alignment horizontal="right" vertical="center"/>
    </xf>
    <xf numFmtId="4" fontId="18" fillId="7" borderId="1" xfId="0" applyNumberFormat="1" applyFont="1" applyFill="1" applyBorder="1" applyAlignment="1">
      <alignment horizontal="right" vertical="center"/>
    </xf>
    <xf numFmtId="0" fontId="17" fillId="7" borderId="1" xfId="0" applyFont="1" applyFill="1" applyBorder="1" applyAlignment="1" applyProtection="1">
      <alignment horizontal="left" vertical="center"/>
      <protection locked="0"/>
    </xf>
    <xf numFmtId="0" fontId="17" fillId="7" borderId="0" xfId="0" applyFont="1" applyFill="1" applyAlignment="1">
      <alignment horizontal="right" vertical="center"/>
    </xf>
    <xf numFmtId="0" fontId="5" fillId="8" borderId="1" xfId="0" applyFont="1" applyFill="1" applyBorder="1" applyAlignment="1">
      <alignment horizontal="left" vertical="center"/>
    </xf>
    <xf numFmtId="0" fontId="19" fillId="0" borderId="0" xfId="0" applyFont="1"/>
    <xf numFmtId="0" fontId="20" fillId="0" borderId="0" xfId="0" applyFont="1"/>
    <xf numFmtId="0" fontId="6" fillId="5" borderId="1" xfId="0" applyFont="1" applyFill="1" applyBorder="1" applyAlignment="1" applyProtection="1">
      <alignment horizontal="center" vertical="center" wrapText="1"/>
      <protection hidden="1"/>
    </xf>
    <xf numFmtId="0" fontId="0" fillId="0" borderId="0" xfId="0"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165" fontId="17" fillId="7" borderId="1" xfId="0" applyNumberFormat="1" applyFont="1" applyFill="1" applyBorder="1" applyAlignment="1" applyProtection="1">
      <alignment horizontal="left" vertical="center"/>
      <protection locked="0"/>
    </xf>
    <xf numFmtId="164" fontId="0" fillId="0" borderId="0" xfId="0" applyNumberFormat="1"/>
    <xf numFmtId="10" fontId="0" fillId="0" borderId="0" xfId="0" applyNumberFormat="1"/>
    <xf numFmtId="10" fontId="8" fillId="2" borderId="1" xfId="0" applyNumberFormat="1" applyFont="1" applyFill="1" applyBorder="1" applyAlignment="1" applyProtection="1">
      <alignment horizontal="center" vertical="center"/>
    </xf>
    <xf numFmtId="0" fontId="5" fillId="8" borderId="4" xfId="0" applyFont="1" applyFill="1" applyBorder="1" applyAlignment="1" applyProtection="1">
      <alignment horizontal="center" vertical="center"/>
      <protection locked="0"/>
    </xf>
    <xf numFmtId="0" fontId="21" fillId="0" borderId="1" xfId="0" applyFont="1" applyBorder="1" applyAlignment="1">
      <alignment horizontal="center" vertical="center" wrapText="1"/>
    </xf>
    <xf numFmtId="0" fontId="17" fillId="7" borderId="2" xfId="0" applyFont="1" applyFill="1" applyBorder="1" applyAlignment="1">
      <alignment horizontal="left" vertical="center"/>
    </xf>
    <xf numFmtId="0" fontId="17" fillId="7" borderId="4" xfId="0" applyFont="1" applyFill="1" applyBorder="1" applyAlignment="1">
      <alignment horizontal="left" vertical="center"/>
    </xf>
    <xf numFmtId="0" fontId="17" fillId="7" borderId="2" xfId="0" applyFont="1" applyFill="1" applyBorder="1" applyAlignment="1">
      <alignment horizontal="right" vertical="center"/>
    </xf>
    <xf numFmtId="0" fontId="17" fillId="7" borderId="4" xfId="0" applyFont="1" applyFill="1" applyBorder="1" applyAlignment="1">
      <alignment horizontal="right" vertical="center"/>
    </xf>
    <xf numFmtId="0" fontId="18" fillId="7" borderId="2" xfId="0" applyFont="1" applyFill="1" applyBorder="1" applyAlignment="1">
      <alignment horizontal="right" vertical="center"/>
    </xf>
    <xf numFmtId="0" fontId="18" fillId="7" borderId="4" xfId="0" applyFont="1" applyFill="1" applyBorder="1" applyAlignment="1">
      <alignment horizontal="right" vertical="center"/>
    </xf>
    <xf numFmtId="0" fontId="17" fillId="7" borderId="2" xfId="0" applyFont="1" applyFill="1" applyBorder="1" applyAlignment="1">
      <alignment horizontal="center" vertical="center"/>
    </xf>
    <xf numFmtId="0" fontId="17" fillId="7" borderId="3" xfId="0" applyFont="1" applyFill="1" applyBorder="1" applyAlignment="1">
      <alignment horizontal="center" vertical="center"/>
    </xf>
    <xf numFmtId="0" fontId="17" fillId="7" borderId="4" xfId="0" applyFont="1" applyFill="1" applyBorder="1" applyAlignment="1">
      <alignment horizontal="center" vertical="center"/>
    </xf>
    <xf numFmtId="0" fontId="4" fillId="3" borderId="1" xfId="0" applyFont="1" applyFill="1" applyBorder="1" applyAlignment="1" applyProtection="1">
      <alignment horizontal="center" vertical="center"/>
      <protection hidden="1"/>
    </xf>
    <xf numFmtId="0" fontId="8" fillId="2" borderId="1" xfId="0" applyFont="1" applyFill="1" applyBorder="1" applyAlignment="1">
      <alignment horizontal="right" vertical="center" wrapText="1"/>
    </xf>
    <xf numFmtId="0" fontId="12" fillId="6" borderId="1" xfId="0" applyFont="1" applyFill="1" applyBorder="1" applyAlignment="1">
      <alignment horizontal="right" vertical="center"/>
    </xf>
    <xf numFmtId="164" fontId="8" fillId="2" borderId="1" xfId="0" applyNumberFormat="1" applyFont="1" applyFill="1" applyBorder="1" applyAlignment="1">
      <alignment horizontal="right" vertical="center" wrapText="1"/>
    </xf>
    <xf numFmtId="0" fontId="9" fillId="2" borderId="1" xfId="0" applyFont="1" applyFill="1" applyBorder="1" applyAlignment="1">
      <alignment horizontal="right" vertical="center" wrapText="1"/>
    </xf>
    <xf numFmtId="0" fontId="16" fillId="7" borderId="1" xfId="0" applyFont="1" applyFill="1" applyBorder="1" applyAlignment="1" applyProtection="1">
      <alignment horizontal="center" vertical="center"/>
      <protection locked="0"/>
    </xf>
    <xf numFmtId="0" fontId="16" fillId="7" borderId="1" xfId="0" applyFont="1" applyFill="1" applyBorder="1" applyAlignment="1">
      <alignment horizontal="center" vertical="center"/>
    </xf>
    <xf numFmtId="0" fontId="14" fillId="4" borderId="1" xfId="0" applyFont="1" applyFill="1" applyBorder="1" applyAlignment="1">
      <alignment horizontal="center" vertical="center"/>
    </xf>
    <xf numFmtId="0" fontId="4" fillId="3" borderId="6"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8" fillId="2" borderId="1" xfId="0" applyFont="1" applyFill="1" applyBorder="1" applyAlignment="1">
      <alignment horizontal="right" vertical="center"/>
    </xf>
    <xf numFmtId="0" fontId="17" fillId="7" borderId="2" xfId="0" applyFont="1" applyFill="1" applyBorder="1" applyAlignment="1" applyProtection="1">
      <alignment horizontal="left" vertical="center"/>
      <protection locked="0"/>
    </xf>
    <xf numFmtId="0" fontId="17" fillId="7" borderId="3" xfId="0" applyFont="1" applyFill="1" applyBorder="1" applyAlignment="1" applyProtection="1">
      <alignment horizontal="left" vertical="center"/>
      <protection locked="0"/>
    </xf>
    <xf numFmtId="0" fontId="17" fillId="7" borderId="4" xfId="0" applyFont="1" applyFill="1" applyBorder="1" applyAlignment="1" applyProtection="1">
      <alignment horizontal="left" vertical="center"/>
      <protection locked="0"/>
    </xf>
  </cellXfs>
  <cellStyles count="351">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4" builtinId="9" hidden="1"/>
    <cellStyle name="Collegamento ipertestuale visitato" xfId="206" builtinId="9" hidden="1"/>
    <cellStyle name="Collegamento ipertestuale visitato" xfId="208" builtinId="9" hidden="1"/>
    <cellStyle name="Collegamento ipertestuale visitato" xfId="210" builtinId="9" hidden="1"/>
    <cellStyle name="Collegamento ipertestuale visitato" xfId="212" builtinId="9" hidden="1"/>
    <cellStyle name="Collegamento ipertestuale visitato" xfId="214" builtinId="9" hidden="1"/>
    <cellStyle name="Collegamento ipertestuale visitato" xfId="216" builtinId="9" hidden="1"/>
    <cellStyle name="Collegamento ipertestuale visitato" xfId="218" builtinId="9" hidden="1"/>
    <cellStyle name="Collegamento ipertestuale visitato" xfId="220" builtinId="9" hidden="1"/>
    <cellStyle name="Collegamento ipertestuale visitato" xfId="222" builtinId="9" hidden="1"/>
    <cellStyle name="Collegamento ipertestuale visitato" xfId="224" builtinId="9" hidden="1"/>
    <cellStyle name="Collegamento ipertestuale visitato" xfId="226" builtinId="9" hidden="1"/>
    <cellStyle name="Collegamento ipertestuale visitato" xfId="228" builtinId="9" hidden="1"/>
    <cellStyle name="Collegamento ipertestuale visitato" xfId="230" builtinId="9" hidden="1"/>
    <cellStyle name="Collegamento ipertestuale visitato" xfId="232" builtinId="9" hidden="1"/>
    <cellStyle name="Collegamento ipertestuale visitato" xfId="234" builtinId="9" hidden="1"/>
    <cellStyle name="Collegamento ipertestuale visitato" xfId="236" builtinId="9" hidden="1"/>
    <cellStyle name="Collegamento ipertestuale visitato" xfId="238" builtinId="9" hidden="1"/>
    <cellStyle name="Collegamento ipertestuale visitato" xfId="240" builtinId="9" hidden="1"/>
    <cellStyle name="Collegamento ipertestuale visitato" xfId="242" builtinId="9" hidden="1"/>
    <cellStyle name="Collegamento ipertestuale visitato" xfId="244" builtinId="9" hidden="1"/>
    <cellStyle name="Collegamento ipertestuale visitato" xfId="246" builtinId="9" hidden="1"/>
    <cellStyle name="Collegamento ipertestuale visitato" xfId="248" builtinId="9" hidden="1"/>
    <cellStyle name="Collegamento ipertestuale visitato" xfId="250" builtinId="9" hidden="1"/>
    <cellStyle name="Collegamento ipertestuale visitato" xfId="252" builtinId="9" hidden="1"/>
    <cellStyle name="Collegamento ipertestuale visitato" xfId="254" builtinId="9" hidden="1"/>
    <cellStyle name="Collegamento ipertestuale visitato" xfId="256" builtinId="9" hidden="1"/>
    <cellStyle name="Collegamento ipertestuale visitato" xfId="258" builtinId="9" hidden="1"/>
    <cellStyle name="Collegamento ipertestuale visitato" xfId="260" builtinId="9" hidden="1"/>
    <cellStyle name="Collegamento ipertestuale visitato" xfId="262" builtinId="9" hidden="1"/>
    <cellStyle name="Collegamento ipertestuale visitato" xfId="264" builtinId="9" hidden="1"/>
    <cellStyle name="Collegamento ipertestuale visitato" xfId="266" builtinId="9" hidden="1"/>
    <cellStyle name="Collegamento ipertestuale visitato" xfId="268" builtinId="9" hidden="1"/>
    <cellStyle name="Collegamento ipertestuale visitato" xfId="270" builtinId="9" hidden="1"/>
    <cellStyle name="Collegamento ipertestuale visitato" xfId="272" builtinId="9" hidden="1"/>
    <cellStyle name="Collegamento ipertestuale visitato" xfId="274" builtinId="9" hidden="1"/>
    <cellStyle name="Collegamento ipertestuale visitato" xfId="276" builtinId="9" hidden="1"/>
    <cellStyle name="Collegamento ipertestuale visitato" xfId="278" builtinId="9" hidden="1"/>
    <cellStyle name="Collegamento ipertestuale visitato" xfId="280" builtinId="9" hidden="1"/>
    <cellStyle name="Collegamento ipertestuale visitato" xfId="282" builtinId="9" hidden="1"/>
    <cellStyle name="Collegamento ipertestuale visitato" xfId="284" builtinId="9" hidden="1"/>
    <cellStyle name="Collegamento ipertestuale visitato" xfId="286" builtinId="9" hidden="1"/>
    <cellStyle name="Collegamento ipertestuale visitato" xfId="288" builtinId="9" hidden="1"/>
    <cellStyle name="Collegamento ipertestuale visitato" xfId="290" builtinId="9" hidden="1"/>
    <cellStyle name="Collegamento ipertestuale visitato" xfId="292" builtinId="9" hidden="1"/>
    <cellStyle name="Collegamento ipertestuale visitato" xfId="294" builtinId="9" hidden="1"/>
    <cellStyle name="Collegamento ipertestuale visitato" xfId="296" builtinId="9" hidden="1"/>
    <cellStyle name="Collegamento ipertestuale visitato" xfId="298" builtinId="9" hidden="1"/>
    <cellStyle name="Collegamento ipertestuale visitato" xfId="300" builtinId="9" hidden="1"/>
    <cellStyle name="Collegamento ipertestuale visitato" xfId="302" builtinId="9" hidden="1"/>
    <cellStyle name="Collegamento ipertestuale visitato" xfId="304" builtinId="9" hidden="1"/>
    <cellStyle name="Collegamento ipertestuale visitato" xfId="306" builtinId="9" hidden="1"/>
    <cellStyle name="Collegamento ipertestuale visitato" xfId="308" builtinId="9" hidden="1"/>
    <cellStyle name="Collegamento ipertestuale visitato" xfId="310" builtinId="9" hidden="1"/>
    <cellStyle name="Collegamento ipertestuale visitato" xfId="312" builtinId="9" hidden="1"/>
    <cellStyle name="Collegamento ipertestuale visitato" xfId="314" builtinId="9" hidden="1"/>
    <cellStyle name="Collegamento ipertestuale visitato" xfId="316" builtinId="9" hidden="1"/>
    <cellStyle name="Collegamento ipertestuale visitato" xfId="318" builtinId="9" hidden="1"/>
    <cellStyle name="Collegamento ipertestuale visitato" xfId="320" builtinId="9" hidden="1"/>
    <cellStyle name="Collegamento ipertestuale visitato" xfId="322" builtinId="9" hidden="1"/>
    <cellStyle name="Collegamento ipertestuale visitato" xfId="324" builtinId="9" hidden="1"/>
    <cellStyle name="Collegamento ipertestuale visitato" xfId="326" builtinId="9" hidden="1"/>
    <cellStyle name="Collegamento ipertestuale visitato" xfId="328" builtinId="9" hidden="1"/>
    <cellStyle name="Collegamento ipertestuale visitato" xfId="330" builtinId="9" hidden="1"/>
    <cellStyle name="Collegamento ipertestuale visitato" xfId="332" builtinId="9" hidden="1"/>
    <cellStyle name="Collegamento ipertestuale visitato" xfId="334" builtinId="9" hidden="1"/>
    <cellStyle name="Collegamento ipertestuale visitato" xfId="336" builtinId="9" hidden="1"/>
    <cellStyle name="Collegamento ipertestuale visitato" xfId="338" builtinId="9" hidden="1"/>
    <cellStyle name="Collegamento ipertestuale visitato" xfId="340" builtinId="9" hidden="1"/>
    <cellStyle name="Collegamento ipertestuale visitato" xfId="342" builtinId="9" hidden="1"/>
    <cellStyle name="Collegamento ipertestuale visitato" xfId="344" builtinId="9" hidden="1"/>
    <cellStyle name="Collegamento ipertestuale visitato" xfId="346" builtinId="9" hidden="1"/>
    <cellStyle name="Collegamento ipertestuale visitato" xfId="348" builtinId="9" hidden="1"/>
    <cellStyle name="Collegamento ipertestuale visitato" xfId="350" builtinId="9" hidden="1"/>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51"/>
  <sheetViews>
    <sheetView tabSelected="1" workbookViewId="0">
      <selection activeCell="B4" sqref="B4"/>
    </sheetView>
  </sheetViews>
  <sheetFormatPr defaultColWidth="11" defaultRowHeight="15.75"/>
  <cols>
    <col min="1" max="1" width="3.5" style="32" customWidth="1"/>
    <col min="2" max="2" width="85.875" customWidth="1"/>
  </cols>
  <sheetData>
    <row r="1" spans="1:2" ht="45" customHeight="1">
      <c r="A1" s="43" t="s">
        <v>124</v>
      </c>
      <c r="B1" s="43"/>
    </row>
    <row r="2" spans="1:2" s="33" customFormat="1" ht="42.95" customHeight="1">
      <c r="A2" s="35" t="s">
        <v>125</v>
      </c>
      <c r="B2" s="36" t="s">
        <v>126</v>
      </c>
    </row>
    <row r="3" spans="1:2" s="33" customFormat="1" ht="78" customHeight="1">
      <c r="A3" s="35" t="s">
        <v>127</v>
      </c>
      <c r="B3" s="37" t="s">
        <v>143</v>
      </c>
    </row>
    <row r="4" spans="1:2" s="33" customFormat="1" ht="131.1" customHeight="1">
      <c r="A4" s="35" t="s">
        <v>128</v>
      </c>
      <c r="B4" s="37" t="s">
        <v>142</v>
      </c>
    </row>
    <row r="5" spans="1:2" s="33" customFormat="1" ht="87" customHeight="1">
      <c r="A5" s="35" t="s">
        <v>129</v>
      </c>
      <c r="B5" s="37" t="s">
        <v>141</v>
      </c>
    </row>
    <row r="6" spans="1:2" s="33" customFormat="1" ht="66" customHeight="1">
      <c r="A6" s="35" t="s">
        <v>130</v>
      </c>
      <c r="B6" s="37" t="s">
        <v>131</v>
      </c>
    </row>
    <row r="7" spans="1:2" s="33" customFormat="1" ht="60" customHeight="1">
      <c r="A7" s="35" t="s">
        <v>133</v>
      </c>
      <c r="B7" s="37" t="s">
        <v>132</v>
      </c>
    </row>
    <row r="8" spans="1:2" s="33" customFormat="1" ht="71.099999999999994" customHeight="1">
      <c r="A8" s="35" t="s">
        <v>135</v>
      </c>
      <c r="B8" s="37" t="s">
        <v>134</v>
      </c>
    </row>
    <row r="9" spans="1:2" s="33" customFormat="1" ht="99" customHeight="1">
      <c r="A9" s="35" t="s">
        <v>137</v>
      </c>
      <c r="B9" s="37" t="s">
        <v>136</v>
      </c>
    </row>
    <row r="10" spans="1:2" s="33" customFormat="1" ht="57" customHeight="1">
      <c r="A10" s="35" t="s">
        <v>140</v>
      </c>
      <c r="B10" s="37" t="s">
        <v>138</v>
      </c>
    </row>
    <row r="11" spans="1:2" s="33" customFormat="1" ht="27.95" customHeight="1">
      <c r="A11" s="34"/>
    </row>
    <row r="12" spans="1:2" s="33" customFormat="1" ht="27.95" customHeight="1">
      <c r="A12" s="34"/>
    </row>
    <row r="13" spans="1:2" s="33" customFormat="1" ht="27.95" customHeight="1">
      <c r="A13" s="34"/>
    </row>
    <row r="14" spans="1:2" s="33" customFormat="1" ht="27.95" customHeight="1">
      <c r="A14" s="34"/>
    </row>
    <row r="15" spans="1:2" s="33" customFormat="1" ht="27.95" customHeight="1">
      <c r="A15" s="34"/>
    </row>
    <row r="16" spans="1:2" s="33" customFormat="1" ht="27.95" customHeight="1">
      <c r="A16" s="34"/>
    </row>
    <row r="17" spans="1:1" s="33" customFormat="1" ht="27.95" customHeight="1">
      <c r="A17" s="34"/>
    </row>
    <row r="18" spans="1:1" s="33" customFormat="1" ht="27.95" customHeight="1">
      <c r="A18" s="34"/>
    </row>
    <row r="19" spans="1:1" s="33" customFormat="1" ht="27.95" customHeight="1">
      <c r="A19" s="34"/>
    </row>
    <row r="20" spans="1:1" s="33" customFormat="1" ht="27.95" customHeight="1">
      <c r="A20" s="34"/>
    </row>
    <row r="21" spans="1:1" s="33" customFormat="1" ht="27.95" customHeight="1">
      <c r="A21" s="34"/>
    </row>
    <row r="22" spans="1:1" s="33" customFormat="1" ht="27.95" customHeight="1">
      <c r="A22" s="34"/>
    </row>
    <row r="23" spans="1:1" s="33" customFormat="1" ht="27.95" customHeight="1">
      <c r="A23" s="34"/>
    </row>
    <row r="24" spans="1:1" s="33" customFormat="1" ht="27.95" customHeight="1">
      <c r="A24" s="34"/>
    </row>
    <row r="25" spans="1:1" s="33" customFormat="1" ht="27.95" customHeight="1">
      <c r="A25" s="34"/>
    </row>
    <row r="26" spans="1:1" s="33" customFormat="1" ht="27.95" customHeight="1">
      <c r="A26" s="34"/>
    </row>
    <row r="27" spans="1:1" s="33" customFormat="1" ht="27.95" customHeight="1">
      <c r="A27" s="34"/>
    </row>
    <row r="28" spans="1:1" s="33" customFormat="1" ht="27.95" customHeight="1">
      <c r="A28" s="34"/>
    </row>
    <row r="29" spans="1:1" s="33" customFormat="1" ht="27.95" customHeight="1">
      <c r="A29" s="34"/>
    </row>
    <row r="30" spans="1:1" s="33" customFormat="1" ht="27.95" customHeight="1">
      <c r="A30" s="34"/>
    </row>
    <row r="31" spans="1:1" s="33" customFormat="1" ht="27.95" customHeight="1">
      <c r="A31" s="34"/>
    </row>
    <row r="32" spans="1:1" s="33" customFormat="1" ht="27.95" customHeight="1">
      <c r="A32" s="34"/>
    </row>
    <row r="33" spans="1:1" s="33" customFormat="1" ht="27.95" customHeight="1">
      <c r="A33" s="34"/>
    </row>
    <row r="34" spans="1:1" s="33" customFormat="1" ht="27.95" customHeight="1">
      <c r="A34" s="34"/>
    </row>
    <row r="35" spans="1:1" s="33" customFormat="1" ht="27.95" customHeight="1">
      <c r="A35" s="34"/>
    </row>
    <row r="36" spans="1:1" s="33" customFormat="1" ht="27.95" customHeight="1">
      <c r="A36" s="34"/>
    </row>
    <row r="37" spans="1:1" s="33" customFormat="1" ht="27.95" customHeight="1">
      <c r="A37" s="34"/>
    </row>
    <row r="38" spans="1:1" s="33" customFormat="1" ht="27.95" customHeight="1">
      <c r="A38" s="34"/>
    </row>
    <row r="39" spans="1:1" s="33" customFormat="1" ht="27.95" customHeight="1">
      <c r="A39" s="34"/>
    </row>
    <row r="40" spans="1:1" s="33" customFormat="1" ht="27.95" customHeight="1">
      <c r="A40" s="34"/>
    </row>
    <row r="41" spans="1:1" s="33" customFormat="1" ht="27.95" customHeight="1">
      <c r="A41" s="34"/>
    </row>
    <row r="42" spans="1:1" s="33" customFormat="1" ht="27.95" customHeight="1">
      <c r="A42" s="34"/>
    </row>
    <row r="43" spans="1:1" s="33" customFormat="1" ht="27.95" customHeight="1">
      <c r="A43" s="34"/>
    </row>
    <row r="44" spans="1:1" s="33" customFormat="1" ht="27.95" customHeight="1">
      <c r="A44" s="34"/>
    </row>
    <row r="45" spans="1:1" s="33" customFormat="1" ht="27.95" customHeight="1">
      <c r="A45" s="34"/>
    </row>
    <row r="46" spans="1:1" s="33" customFormat="1" ht="27.95" customHeight="1">
      <c r="A46" s="34"/>
    </row>
    <row r="47" spans="1:1" s="33" customFormat="1" ht="27.95" customHeight="1">
      <c r="A47" s="34"/>
    </row>
    <row r="48" spans="1:1" s="33" customFormat="1" ht="27.95" customHeight="1">
      <c r="A48" s="34"/>
    </row>
    <row r="49" spans="1:1" s="33" customFormat="1" ht="27.95" customHeight="1">
      <c r="A49" s="34"/>
    </row>
    <row r="50" spans="1:1" s="33" customFormat="1" ht="27.95" customHeight="1">
      <c r="A50" s="34"/>
    </row>
    <row r="51" spans="1:1" s="33" customFormat="1" ht="27.95" customHeight="1">
      <c r="A51" s="34"/>
    </row>
  </sheetData>
  <sheetProtection password="8F75" sheet="1" objects="1" scenarios="1" selectLockedCells="1"/>
  <mergeCells count="1">
    <mergeCell ref="A1:B1"/>
  </mergeCells>
  <phoneticPr fontId="11" type="noConversion"/>
  <printOptions horizontalCentered="1"/>
  <pageMargins left="0.16" right="0.16" top="1" bottom="1" header="0.5" footer="0.5"/>
  <pageSetup paperSize="9" scale="94" orientation="portrait" horizontalDpi="4294967292" verticalDpi="4294967292"/>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58"/>
  <sheetViews>
    <sheetView workbookViewId="0">
      <selection activeCell="B18" sqref="B18"/>
    </sheetView>
  </sheetViews>
  <sheetFormatPr defaultColWidth="11" defaultRowHeight="15.75"/>
  <cols>
    <col min="1" max="6" width="37.875" style="1" customWidth="1"/>
    <col min="8" max="8" width="13.125" customWidth="1"/>
  </cols>
  <sheetData>
    <row r="1" spans="1:8" ht="57" customHeight="1">
      <c r="A1" s="61" t="s">
        <v>64</v>
      </c>
      <c r="B1" s="62"/>
      <c r="C1" s="62"/>
      <c r="D1" s="62"/>
      <c r="E1" s="62"/>
      <c r="F1" s="62"/>
    </row>
    <row r="2" spans="1:8" ht="57" customHeight="1">
      <c r="A2" s="9" t="s">
        <v>11</v>
      </c>
      <c r="B2" s="10" t="s">
        <v>54</v>
      </c>
      <c r="C2" s="10" t="s">
        <v>7</v>
      </c>
      <c r="D2" s="10" t="s">
        <v>8</v>
      </c>
      <c r="E2" s="10" t="s">
        <v>38</v>
      </c>
      <c r="F2" s="10" t="s">
        <v>39</v>
      </c>
      <c r="G2" s="2"/>
      <c r="H2" s="2"/>
    </row>
    <row r="3" spans="1:8" ht="57" customHeight="1">
      <c r="A3" s="11" t="s">
        <v>12</v>
      </c>
      <c r="B3" s="12">
        <v>170</v>
      </c>
      <c r="C3" s="12">
        <v>505</v>
      </c>
      <c r="D3" s="12">
        <v>875</v>
      </c>
      <c r="E3" s="12">
        <v>1620</v>
      </c>
      <c r="F3" s="12">
        <v>3375</v>
      </c>
    </row>
    <row r="4" spans="1:8" ht="57" customHeight="1">
      <c r="A4" s="11" t="s">
        <v>2</v>
      </c>
      <c r="B4" s="12">
        <v>170</v>
      </c>
      <c r="C4" s="12">
        <v>470</v>
      </c>
      <c r="D4" s="12">
        <v>675</v>
      </c>
      <c r="E4" s="12">
        <v>1010</v>
      </c>
      <c r="F4" s="12">
        <v>1485</v>
      </c>
    </row>
    <row r="5" spans="1:8" ht="57" customHeight="1">
      <c r="A5" s="11" t="s">
        <v>63</v>
      </c>
      <c r="B5" s="12">
        <v>40</v>
      </c>
      <c r="C5" s="12">
        <v>135</v>
      </c>
      <c r="D5" s="12">
        <v>200</v>
      </c>
      <c r="E5" s="12">
        <v>335</v>
      </c>
      <c r="F5" s="12">
        <v>675</v>
      </c>
    </row>
    <row r="6" spans="1:8" ht="27.95" customHeight="1">
      <c r="A6" s="3"/>
      <c r="B6" s="4"/>
      <c r="C6" s="4"/>
      <c r="D6" s="4"/>
      <c r="E6" s="4"/>
      <c r="F6" s="4"/>
    </row>
    <row r="7" spans="1:8" s="2" customFormat="1" ht="42.95" customHeight="1">
      <c r="A7" s="55" t="s">
        <v>43</v>
      </c>
      <c r="B7" s="55"/>
      <c r="C7" s="55"/>
      <c r="D7" s="16">
        <v>0</v>
      </c>
      <c r="E7" s="19" t="s">
        <v>44</v>
      </c>
    </row>
    <row r="8" spans="1:8" s="2" customFormat="1" ht="42.95" customHeight="1">
      <c r="A8" s="63" t="s">
        <v>13</v>
      </c>
      <c r="B8" s="63"/>
      <c r="C8" s="63"/>
      <c r="D8" s="41">
        <f>IF($D$7&gt;=520000,30%,0)+IF($D$7&gt;=1000000,39%,0)+IF($D$7&gt;=2000000,50.7%,0)+IF($D$7&gt;=4000000,65.91%,0)+IF($D$7&gt;=8000000,85.68%,0)</f>
        <v>0</v>
      </c>
      <c r="E8"/>
      <c r="F8"/>
    </row>
    <row r="9" spans="1:8" s="2" customFormat="1" ht="42.95" customHeight="1">
      <c r="A9" s="54" t="s">
        <v>45</v>
      </c>
      <c r="B9" s="54"/>
      <c r="C9" s="54"/>
      <c r="D9" s="13">
        <v>0</v>
      </c>
      <c r="E9"/>
      <c r="F9"/>
    </row>
    <row r="10" spans="1:8" s="2" customFormat="1" ht="42.95" customHeight="1">
      <c r="A10" s="56" t="s">
        <v>15</v>
      </c>
      <c r="B10" s="56"/>
      <c r="C10" s="56"/>
      <c r="D10" s="14">
        <v>0</v>
      </c>
      <c r="E10"/>
      <c r="F10"/>
    </row>
    <row r="11" spans="1:8" s="2" customFormat="1" ht="42.95" customHeight="1">
      <c r="A11" s="54" t="s">
        <v>144</v>
      </c>
      <c r="B11" s="54"/>
      <c r="C11" s="54"/>
      <c r="D11" s="14">
        <v>0</v>
      </c>
      <c r="E11"/>
      <c r="F11"/>
    </row>
    <row r="12" spans="1:8" s="2" customFormat="1" ht="42.95" customHeight="1">
      <c r="A12" s="54" t="s">
        <v>34</v>
      </c>
      <c r="B12" s="54"/>
      <c r="C12" s="54"/>
      <c r="D12" s="14">
        <v>0</v>
      </c>
      <c r="E12"/>
      <c r="F12"/>
    </row>
    <row r="13" spans="1:8" s="5" customFormat="1" ht="42.95" customHeight="1">
      <c r="A13" s="57" t="s">
        <v>14</v>
      </c>
      <c r="B13" s="57"/>
      <c r="C13" s="57"/>
      <c r="D13" s="6">
        <f>D8+D9+D10+D11+D12</f>
        <v>0</v>
      </c>
      <c r="E13"/>
      <c r="F13"/>
    </row>
    <row r="14" spans="1:8" ht="27.95" customHeight="1">
      <c r="A14" s="3"/>
      <c r="B14" s="3"/>
      <c r="C14" s="3"/>
      <c r="D14" s="3"/>
      <c r="E14"/>
      <c r="F14"/>
      <c r="G14" s="2"/>
      <c r="H14" s="2"/>
    </row>
    <row r="15" spans="1:8" ht="27.95" customHeight="1">
      <c r="A15" s="60" t="s">
        <v>46</v>
      </c>
      <c r="B15" s="60"/>
      <c r="C15" s="60"/>
      <c r="D15" s="60"/>
      <c r="E15" s="2"/>
      <c r="F15" s="2"/>
      <c r="G15" s="2"/>
      <c r="H15" s="2"/>
    </row>
    <row r="16" spans="1:8" ht="27.95" customHeight="1">
      <c r="A16" s="8" t="s">
        <v>1</v>
      </c>
      <c r="B16" s="15" t="s">
        <v>47</v>
      </c>
      <c r="C16" s="8" t="s">
        <v>63</v>
      </c>
      <c r="D16" s="15" t="s">
        <v>47</v>
      </c>
      <c r="E16"/>
      <c r="F16"/>
      <c r="G16" s="2"/>
      <c r="H16" s="2"/>
    </row>
    <row r="17" spans="1:8" ht="27.95" customHeight="1">
      <c r="A17" s="8" t="s">
        <v>26</v>
      </c>
      <c r="B17" s="15" t="s">
        <v>47</v>
      </c>
      <c r="C17" s="8" t="s">
        <v>36</v>
      </c>
      <c r="D17" s="15" t="s">
        <v>47</v>
      </c>
      <c r="E17"/>
      <c r="F17"/>
      <c r="G17" s="2"/>
      <c r="H17" s="2"/>
    </row>
    <row r="18" spans="1:8" ht="27.95" customHeight="1">
      <c r="A18" s="8" t="s">
        <v>89</v>
      </c>
      <c r="B18" s="15" t="s">
        <v>90</v>
      </c>
      <c r="C18"/>
      <c r="D18"/>
      <c r="E18"/>
      <c r="F18"/>
      <c r="G18" s="2"/>
      <c r="H18" s="2"/>
    </row>
    <row r="19" spans="1:8" ht="27.95" customHeight="1">
      <c r="A19"/>
      <c r="B19"/>
      <c r="C19" s="3"/>
      <c r="D19" s="3"/>
      <c r="E19"/>
      <c r="F19"/>
      <c r="G19" s="2"/>
      <c r="H19" s="2"/>
    </row>
    <row r="20" spans="1:8" ht="27.95" customHeight="1">
      <c r="A20" s="58" t="s">
        <v>40</v>
      </c>
      <c r="B20" s="58"/>
      <c r="C20" s="58"/>
      <c r="D20" s="58"/>
      <c r="E20"/>
      <c r="F20"/>
      <c r="G20" s="2"/>
      <c r="H20" s="2"/>
    </row>
    <row r="21" spans="1:8" ht="27.95" customHeight="1">
      <c r="A21" s="20" t="s">
        <v>18</v>
      </c>
      <c r="B21" s="26"/>
      <c r="C21" s="20" t="s">
        <v>17</v>
      </c>
      <c r="D21" s="26"/>
      <c r="E21"/>
      <c r="F21"/>
      <c r="G21" s="2"/>
      <c r="H21" s="2"/>
    </row>
    <row r="22" spans="1:8" ht="27.95" customHeight="1">
      <c r="A22" s="20" t="s">
        <v>19</v>
      </c>
      <c r="B22" s="26"/>
      <c r="C22" s="20" t="s">
        <v>20</v>
      </c>
      <c r="D22" s="26"/>
      <c r="E22"/>
      <c r="F22"/>
      <c r="G22" s="2"/>
      <c r="H22" s="2"/>
    </row>
    <row r="23" spans="1:8" ht="27.95" customHeight="1">
      <c r="A23" s="20" t="s">
        <v>21</v>
      </c>
      <c r="B23" s="26"/>
      <c r="C23" s="20" t="s">
        <v>22</v>
      </c>
      <c r="D23" s="38">
        <f>D7</f>
        <v>0</v>
      </c>
      <c r="E23"/>
      <c r="F23"/>
    </row>
    <row r="24" spans="1:8" ht="27.95" customHeight="1">
      <c r="A24" s="59" t="s">
        <v>31</v>
      </c>
      <c r="B24" s="59"/>
      <c r="C24" s="59"/>
      <c r="D24" s="59"/>
      <c r="E24"/>
      <c r="F24"/>
    </row>
    <row r="25" spans="1:8" ht="27.95" customHeight="1">
      <c r="A25" s="21" t="s">
        <v>25</v>
      </c>
      <c r="B25" s="20"/>
      <c r="C25" s="20" t="s">
        <v>24</v>
      </c>
      <c r="D25" s="22">
        <v>0</v>
      </c>
      <c r="E25"/>
      <c r="F25"/>
    </row>
    <row r="26" spans="1:8" ht="27.95" customHeight="1">
      <c r="A26" s="21" t="s">
        <v>27</v>
      </c>
      <c r="B26" s="20"/>
      <c r="C26" s="20" t="s">
        <v>24</v>
      </c>
      <c r="D26" s="22">
        <v>0</v>
      </c>
      <c r="E26"/>
      <c r="F26"/>
    </row>
    <row r="27" spans="1:8" ht="27.95" customHeight="1">
      <c r="A27" s="44" t="s">
        <v>28</v>
      </c>
      <c r="B27" s="45"/>
      <c r="C27" s="20" t="s">
        <v>24</v>
      </c>
      <c r="D27" s="22">
        <v>0</v>
      </c>
      <c r="E27"/>
      <c r="F27"/>
    </row>
    <row r="28" spans="1:8" ht="27.95" customHeight="1">
      <c r="A28" s="50"/>
      <c r="B28" s="51"/>
      <c r="C28" s="51"/>
      <c r="D28" s="52"/>
      <c r="E28"/>
      <c r="F28"/>
    </row>
    <row r="29" spans="1:8" ht="27.95" customHeight="1">
      <c r="A29" s="44" t="s">
        <v>1</v>
      </c>
      <c r="B29" s="45"/>
      <c r="C29" s="20" t="s">
        <v>24</v>
      </c>
      <c r="D29" s="23">
        <f>IF(AND($B16="S",$D$7&gt;0.01,$D$7&lt;=5200),$B3+($B3*$D$13),0)+IF(AND($B16="S",$D$7&gt;5200.01,$D$7&lt;=26000),$C3+($C3*$D$13),0)+IF(AND($B16="S",$D$7&gt;26000.01,$D$7&lt;=52000),$D3+($D3*$D$13),0)+IF(AND($B16="S",$D$7&gt;52000.01,$D$7&lt;=260000),$E3+($E3*$D$13),0)+IF(AND($B16="S",$D$7&gt;260000.01),$F3+($F3*$D$13),0)</f>
        <v>0</v>
      </c>
      <c r="E29"/>
      <c r="F29"/>
    </row>
    <row r="30" spans="1:8" ht="27.95" customHeight="1">
      <c r="A30" s="44" t="s">
        <v>2</v>
      </c>
      <c r="B30" s="45"/>
      <c r="C30" s="20" t="s">
        <v>24</v>
      </c>
      <c r="D30" s="23">
        <f>IF(AND($B17="S",$D$7&gt;0.01,$D$7&lt;=5200),$B4+($B4*$D$13),0)+IF(AND($B17="S",$D$7&gt;5200.01,$D$7&lt;=26000),$C4+($C4*$D$13),0)+IF(AND($B17="S",$D$7&gt;26000.01,$D$7&lt;=52000),$D4+($D4*$D$13),0)+IF(AND($B17="S",$D$7&gt;52000.01,$D$7&lt;=260000),$E4+($E4*$D$13),0)+IF(AND($B17="S",$D$7&gt;260000.01),$F4+($F4*$D$13),0)</f>
        <v>0</v>
      </c>
      <c r="E30"/>
      <c r="F30"/>
    </row>
    <row r="31" spans="1:8" ht="27.95" customHeight="1">
      <c r="A31" s="44" t="s">
        <v>63</v>
      </c>
      <c r="B31" s="45"/>
      <c r="C31" s="20" t="s">
        <v>24</v>
      </c>
      <c r="D31" s="23">
        <f>IF(AND($D16="S",$D$7&gt;0.01,$D$7&lt;=5200),$B5+($B5*$D$13),0)+IF(AND($D16="S",$D$7&gt;5200.01,$D$7&lt;=26000),$C5+($C5*$D$13),0)+IF(AND($D16="S",$D$7&gt;26000.01,$D$7&lt;=52000),$D5+($D5*$D$13),0)+IF(AND($D16="S",$D$7&gt;52000.01,$D$7&lt;=260000),$E5+($E5*$D$13),0)+IF(AND($D16="S",$D$7&gt;260000.01),$F5+($F5*$D$13),0)</f>
        <v>0</v>
      </c>
      <c r="E31"/>
      <c r="F31"/>
    </row>
    <row r="32" spans="1:8" ht="27.95" customHeight="1">
      <c r="A32" s="44" t="s">
        <v>48</v>
      </c>
      <c r="B32" s="45"/>
      <c r="C32" s="20" t="s">
        <v>24</v>
      </c>
      <c r="D32" s="23">
        <f>SUM(D29:D31)*0.15</f>
        <v>0</v>
      </c>
      <c r="E32"/>
      <c r="F32"/>
    </row>
    <row r="33" spans="1:6" ht="27.95" customHeight="1">
      <c r="A33" s="50"/>
      <c r="B33" s="51"/>
      <c r="C33" s="51"/>
      <c r="D33" s="52"/>
      <c r="E33"/>
      <c r="F33"/>
    </row>
    <row r="34" spans="1:6" ht="27.95" customHeight="1">
      <c r="A34" s="46" t="s">
        <v>30</v>
      </c>
      <c r="B34" s="47"/>
      <c r="C34" s="20" t="s">
        <v>24</v>
      </c>
      <c r="D34" s="23">
        <f>SUM(D26:D32)</f>
        <v>0</v>
      </c>
      <c r="E34"/>
      <c r="F34"/>
    </row>
    <row r="35" spans="1:6" ht="27.95" customHeight="1">
      <c r="A35" s="46" t="s">
        <v>49</v>
      </c>
      <c r="B35" s="47"/>
      <c r="C35" s="20" t="s">
        <v>24</v>
      </c>
      <c r="D35" s="23">
        <f>D34*0.04</f>
        <v>0</v>
      </c>
      <c r="E35"/>
      <c r="F35"/>
    </row>
    <row r="36" spans="1:6" ht="27.95" customHeight="1">
      <c r="A36" s="46" t="s">
        <v>50</v>
      </c>
      <c r="B36" s="47"/>
      <c r="C36" s="20" t="s">
        <v>24</v>
      </c>
      <c r="D36" s="23">
        <f>IF($B$18="S",(D34+D35)*0.22,0)</f>
        <v>0</v>
      </c>
      <c r="E36"/>
      <c r="F36"/>
    </row>
    <row r="37" spans="1:6" ht="27.95" customHeight="1">
      <c r="A37" s="46" t="s">
        <v>10</v>
      </c>
      <c r="B37" s="47"/>
      <c r="C37" s="20" t="s">
        <v>24</v>
      </c>
      <c r="D37" s="23">
        <f>SUM(D34:D36)</f>
        <v>0</v>
      </c>
      <c r="E37"/>
      <c r="F37"/>
    </row>
    <row r="38" spans="1:6" ht="27.95" customHeight="1">
      <c r="A38" s="46" t="s">
        <v>35</v>
      </c>
      <c r="B38" s="47"/>
      <c r="C38" s="20" t="s">
        <v>24</v>
      </c>
      <c r="D38" s="23">
        <f>IF(D17="S",D34*-0.2,0)</f>
        <v>0</v>
      </c>
      <c r="E38"/>
      <c r="F38"/>
    </row>
    <row r="39" spans="1:6" ht="27.95" customHeight="1">
      <c r="A39" s="46" t="s">
        <v>23</v>
      </c>
      <c r="B39" s="47"/>
      <c r="C39" s="20" t="s">
        <v>24</v>
      </c>
      <c r="D39" s="23">
        <f>D25</f>
        <v>0</v>
      </c>
      <c r="E39"/>
      <c r="F39"/>
    </row>
    <row r="40" spans="1:6" ht="27.95" customHeight="1">
      <c r="A40" s="48" t="s">
        <v>32</v>
      </c>
      <c r="B40" s="49"/>
      <c r="C40" s="24" t="s">
        <v>24</v>
      </c>
      <c r="D40" s="25">
        <f>SUM(D37:D39)</f>
        <v>0</v>
      </c>
      <c r="E40"/>
      <c r="F40"/>
    </row>
    <row r="41" spans="1:6" ht="18">
      <c r="A41" s="7"/>
      <c r="B41" s="7"/>
      <c r="C41" s="7"/>
      <c r="D41" s="7"/>
      <c r="E41" s="7"/>
      <c r="F41" s="7"/>
    </row>
    <row r="42" spans="1:6" ht="18">
      <c r="A42" s="7"/>
      <c r="B42" s="7"/>
      <c r="C42" s="7"/>
      <c r="D42" s="7"/>
      <c r="E42" s="7"/>
      <c r="F42" s="7"/>
    </row>
    <row r="43" spans="1:6" ht="18">
      <c r="A43" s="7"/>
      <c r="B43" s="7"/>
      <c r="C43" s="7"/>
      <c r="D43" s="7"/>
      <c r="E43" s="7"/>
      <c r="F43" s="7"/>
    </row>
    <row r="44" spans="1:6" ht="18">
      <c r="A44" s="7"/>
      <c r="B44" s="7"/>
      <c r="C44" s="7"/>
      <c r="D44" s="7"/>
      <c r="E44" s="7"/>
      <c r="F44" s="7"/>
    </row>
    <row r="45" spans="1:6" ht="18">
      <c r="A45" s="7"/>
      <c r="B45" s="7"/>
      <c r="C45" s="7"/>
      <c r="D45" s="7"/>
      <c r="E45" s="7"/>
      <c r="F45" s="7"/>
    </row>
    <row r="46" spans="1:6" ht="18">
      <c r="A46" s="7"/>
      <c r="B46" s="7"/>
      <c r="C46" s="7"/>
      <c r="D46" s="7"/>
      <c r="E46" s="7"/>
      <c r="F46" s="7"/>
    </row>
    <row r="47" spans="1:6" ht="18">
      <c r="A47" s="7"/>
      <c r="B47" s="7"/>
      <c r="C47" s="7"/>
      <c r="D47" s="7"/>
      <c r="E47" s="7"/>
      <c r="F47" s="7"/>
    </row>
    <row r="48" spans="1:6" ht="18">
      <c r="A48" s="7"/>
      <c r="B48" s="7"/>
      <c r="C48" s="7"/>
      <c r="D48" s="7"/>
      <c r="E48" s="7"/>
      <c r="F48" s="7"/>
    </row>
    <row r="49" spans="1:6" ht="18">
      <c r="A49" s="7"/>
      <c r="B49" s="7"/>
      <c r="C49" s="7"/>
      <c r="D49" s="7"/>
      <c r="E49" s="7"/>
      <c r="F49" s="7"/>
    </row>
    <row r="50" spans="1:6" ht="18">
      <c r="A50" s="7"/>
      <c r="B50" s="7"/>
      <c r="C50" s="7"/>
      <c r="D50" s="7"/>
      <c r="E50" s="7"/>
      <c r="F50" s="7"/>
    </row>
    <row r="51" spans="1:6" ht="18">
      <c r="A51" s="7"/>
      <c r="B51" s="7"/>
      <c r="C51" s="7"/>
      <c r="D51" s="7"/>
      <c r="E51" s="7"/>
      <c r="F51" s="7"/>
    </row>
    <row r="52" spans="1:6" ht="18">
      <c r="A52" s="7"/>
      <c r="B52" s="7"/>
      <c r="C52" s="7"/>
      <c r="D52" s="7"/>
      <c r="E52" s="7"/>
      <c r="F52" s="7"/>
    </row>
    <row r="53" spans="1:6" ht="18">
      <c r="A53" s="7"/>
      <c r="B53" s="7"/>
      <c r="C53" s="7"/>
      <c r="D53" s="7"/>
      <c r="E53" s="7"/>
      <c r="F53" s="7"/>
    </row>
    <row r="54" spans="1:6" ht="18">
      <c r="A54" s="7"/>
      <c r="B54" s="7"/>
      <c r="C54" s="7"/>
      <c r="D54" s="7"/>
      <c r="E54" s="7"/>
      <c r="F54" s="7"/>
    </row>
    <row r="55" spans="1:6" ht="18">
      <c r="A55" s="7"/>
      <c r="B55" s="7"/>
      <c r="C55" s="7"/>
      <c r="D55" s="7"/>
      <c r="E55" s="7"/>
      <c r="F55" s="7"/>
    </row>
    <row r="56" spans="1:6" ht="18">
      <c r="A56" s="7"/>
      <c r="B56" s="7"/>
      <c r="C56" s="7"/>
      <c r="D56" s="7"/>
      <c r="E56" s="7"/>
      <c r="F56" s="7"/>
    </row>
    <row r="57" spans="1:6" ht="18">
      <c r="A57" s="7"/>
      <c r="B57" s="7"/>
      <c r="C57" s="7"/>
      <c r="D57" s="7"/>
      <c r="E57" s="7"/>
      <c r="F57" s="7"/>
    </row>
    <row r="58" spans="1:6" ht="18">
      <c r="A58" s="7"/>
      <c r="B58" s="7"/>
      <c r="C58" s="7"/>
      <c r="D58" s="7"/>
      <c r="E58" s="7"/>
      <c r="F58" s="7"/>
    </row>
  </sheetData>
  <sheetProtection password="8F75" sheet="1" objects="1" scenarios="1" selectLockedCells="1"/>
  <dataConsolidate/>
  <mergeCells count="25">
    <mergeCell ref="A38:B38"/>
    <mergeCell ref="A39:B39"/>
    <mergeCell ref="A40:B40"/>
    <mergeCell ref="A32:B32"/>
    <mergeCell ref="A33:D33"/>
    <mergeCell ref="A34:B34"/>
    <mergeCell ref="A35:B35"/>
    <mergeCell ref="A36:B36"/>
    <mergeCell ref="A37:B37"/>
    <mergeCell ref="A27:B27"/>
    <mergeCell ref="A28:D28"/>
    <mergeCell ref="A29:B29"/>
    <mergeCell ref="A30:B30"/>
    <mergeCell ref="A31:B31"/>
    <mergeCell ref="A24:D24"/>
    <mergeCell ref="A1:F1"/>
    <mergeCell ref="A7:C7"/>
    <mergeCell ref="A8:C8"/>
    <mergeCell ref="A9:C9"/>
    <mergeCell ref="A10:C10"/>
    <mergeCell ref="A11:C11"/>
    <mergeCell ref="A12:C12"/>
    <mergeCell ref="A13:C13"/>
    <mergeCell ref="A15:D15"/>
    <mergeCell ref="A20:D20"/>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1"/>
  <sheetViews>
    <sheetView topLeftCell="A3" workbookViewId="0">
      <selection activeCell="A22" sqref="A22:D22"/>
    </sheetView>
  </sheetViews>
  <sheetFormatPr defaultColWidth="11" defaultRowHeight="15.75"/>
  <cols>
    <col min="1" max="7" width="37.875" style="1" customWidth="1"/>
    <col min="9" max="9" width="13.125" customWidth="1"/>
  </cols>
  <sheetData>
    <row r="1" spans="1:9" ht="57" customHeight="1">
      <c r="A1" s="61" t="s">
        <v>65</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200</v>
      </c>
      <c r="C3" s="12">
        <v>540</v>
      </c>
      <c r="D3" s="12">
        <v>945</v>
      </c>
      <c r="E3" s="12">
        <v>1690</v>
      </c>
      <c r="F3" s="12">
        <v>2430</v>
      </c>
      <c r="G3" s="12">
        <v>3510</v>
      </c>
    </row>
    <row r="4" spans="1:9" ht="57" customHeight="1">
      <c r="A4" s="11" t="s">
        <v>2</v>
      </c>
      <c r="B4" s="12">
        <v>135</v>
      </c>
      <c r="C4" s="12">
        <v>335</v>
      </c>
      <c r="D4" s="12">
        <v>640</v>
      </c>
      <c r="E4" s="12">
        <v>810</v>
      </c>
      <c r="F4" s="12">
        <v>1145</v>
      </c>
      <c r="G4" s="12">
        <v>1485</v>
      </c>
    </row>
    <row r="5" spans="1:9" ht="57" customHeight="1">
      <c r="A5" s="11" t="s">
        <v>3</v>
      </c>
      <c r="B5" s="12">
        <v>200</v>
      </c>
      <c r="C5" s="12">
        <v>810</v>
      </c>
      <c r="D5" s="12">
        <v>1147</v>
      </c>
      <c r="E5" s="12">
        <v>1890</v>
      </c>
      <c r="F5" s="12">
        <v>2700</v>
      </c>
      <c r="G5" s="12">
        <v>3780</v>
      </c>
    </row>
    <row r="6" spans="1:9" ht="57" customHeight="1">
      <c r="A6" s="11" t="s">
        <v>4</v>
      </c>
      <c r="B6" s="12">
        <v>100</v>
      </c>
      <c r="C6" s="12">
        <v>370</v>
      </c>
      <c r="D6" s="12">
        <v>605</v>
      </c>
      <c r="E6" s="12">
        <v>1145</v>
      </c>
      <c r="F6" s="12">
        <v>1687</v>
      </c>
      <c r="G6" s="12">
        <v>2430</v>
      </c>
    </row>
    <row r="7" spans="1:9" ht="27.95" customHeight="1">
      <c r="A7" s="3"/>
      <c r="B7" s="4"/>
      <c r="C7" s="4"/>
      <c r="D7" s="4"/>
      <c r="E7" s="4"/>
      <c r="F7" s="4"/>
      <c r="G7" s="4"/>
    </row>
    <row r="8" spans="1:9" s="2" customFormat="1" ht="42.95" customHeight="1">
      <c r="A8" s="55" t="s">
        <v>43</v>
      </c>
      <c r="B8" s="55"/>
      <c r="C8" s="55"/>
      <c r="D8" s="16">
        <v>0</v>
      </c>
      <c r="E8" s="19" t="s">
        <v>44</v>
      </c>
      <c r="F8" s="18"/>
    </row>
    <row r="9" spans="1:9" s="2" customFormat="1" ht="42.95" customHeight="1">
      <c r="A9" s="63" t="s">
        <v>13</v>
      </c>
      <c r="B9" s="63"/>
      <c r="C9" s="63"/>
      <c r="D9" s="41">
        <f>IF($D$8&gt;=520000,30%,0)+IF($D$8&gt;=1000000,39%,0)+IF($D$8&gt;=2000000,50.7%,0)+IF($D$8&gt;=4000000,65.91%,0)+IF($D$8&gt;=8000000,85.68%,0)</f>
        <v>0</v>
      </c>
      <c r="E9"/>
      <c r="F9"/>
      <c r="G9"/>
    </row>
    <row r="10" spans="1:9" s="2" customFormat="1" ht="42.95" customHeight="1">
      <c r="A10" s="54" t="s">
        <v>45</v>
      </c>
      <c r="B10" s="54"/>
      <c r="C10" s="54"/>
      <c r="D10" s="13">
        <v>0</v>
      </c>
      <c r="E10"/>
      <c r="F10"/>
      <c r="G10"/>
    </row>
    <row r="11" spans="1:9" s="2" customFormat="1" ht="42.95" customHeight="1">
      <c r="A11" s="56" t="s">
        <v>15</v>
      </c>
      <c r="B11" s="56"/>
      <c r="C11" s="56"/>
      <c r="D11" s="14">
        <v>0</v>
      </c>
      <c r="E11"/>
      <c r="F11"/>
      <c r="G11"/>
    </row>
    <row r="12" spans="1:9" s="2" customFormat="1" ht="42.95" customHeight="1">
      <c r="A12" s="54" t="s">
        <v>33</v>
      </c>
      <c r="B12" s="54"/>
      <c r="C12" s="54"/>
      <c r="D12" s="14">
        <v>0</v>
      </c>
      <c r="E12"/>
      <c r="F12"/>
      <c r="G12"/>
    </row>
    <row r="13" spans="1:9" s="2" customFormat="1" ht="42.95" customHeight="1">
      <c r="A13" s="54" t="s">
        <v>144</v>
      </c>
      <c r="B13" s="54"/>
      <c r="C13" s="54"/>
      <c r="D13" s="14">
        <v>0</v>
      </c>
      <c r="E13"/>
      <c r="F13"/>
      <c r="G13"/>
    </row>
    <row r="14" spans="1:9" s="2" customFormat="1" ht="42.95" customHeight="1">
      <c r="A14" s="54" t="s">
        <v>34</v>
      </c>
      <c r="B14" s="54"/>
      <c r="C14" s="54"/>
      <c r="D14" s="14">
        <v>0</v>
      </c>
      <c r="E14"/>
      <c r="F14"/>
      <c r="G14"/>
    </row>
    <row r="15" spans="1:9" s="5" customFormat="1" ht="42.95" customHeight="1">
      <c r="A15" s="57" t="s">
        <v>14</v>
      </c>
      <c r="B15" s="57"/>
      <c r="C15" s="57"/>
      <c r="D15" s="6">
        <f>D9+D10+D11+D13+D14</f>
        <v>0</v>
      </c>
      <c r="E15"/>
      <c r="F15"/>
      <c r="G15"/>
    </row>
    <row r="16" spans="1:9" ht="27.95" customHeight="1">
      <c r="A16" s="3"/>
      <c r="B16" s="3"/>
      <c r="C16" s="3"/>
      <c r="D16" s="3"/>
      <c r="E16"/>
      <c r="F16"/>
      <c r="G16"/>
      <c r="H16" s="2"/>
      <c r="I16" s="2"/>
    </row>
    <row r="17" spans="1:9" ht="27.95" customHeight="1">
      <c r="A17" s="60" t="s">
        <v>46</v>
      </c>
      <c r="B17" s="60"/>
      <c r="C17" s="60"/>
      <c r="D17" s="60"/>
      <c r="E17" s="2"/>
      <c r="F17" s="2"/>
      <c r="G17" s="2"/>
      <c r="H17" s="2"/>
      <c r="I17" s="2"/>
    </row>
    <row r="18" spans="1:9" ht="27.95" customHeight="1">
      <c r="A18" s="8" t="s">
        <v>1</v>
      </c>
      <c r="B18" s="15" t="s">
        <v>47</v>
      </c>
      <c r="C18" s="8" t="s">
        <v>3</v>
      </c>
      <c r="D18" s="15" t="s">
        <v>47</v>
      </c>
      <c r="E18"/>
      <c r="F18"/>
      <c r="G18"/>
      <c r="H18" s="2"/>
      <c r="I18" s="2"/>
    </row>
    <row r="19" spans="1:9" ht="27.95" customHeight="1">
      <c r="A19" s="8" t="s">
        <v>26</v>
      </c>
      <c r="B19" s="15" t="s">
        <v>47</v>
      </c>
      <c r="C19" s="8" t="s">
        <v>4</v>
      </c>
      <c r="D19" s="15" t="s">
        <v>47</v>
      </c>
      <c r="E19"/>
      <c r="F19"/>
      <c r="G19"/>
      <c r="H19" s="2"/>
      <c r="I19" s="2"/>
    </row>
    <row r="20" spans="1:9" ht="27.95" customHeight="1">
      <c r="A20" s="8" t="s">
        <v>36</v>
      </c>
      <c r="B20" s="15" t="s">
        <v>47</v>
      </c>
      <c r="C20" s="8" t="s">
        <v>89</v>
      </c>
      <c r="D20" s="15" t="s">
        <v>90</v>
      </c>
      <c r="E20"/>
      <c r="F20"/>
      <c r="G20"/>
      <c r="H20" s="2"/>
      <c r="I20" s="2"/>
    </row>
    <row r="21" spans="1:9" ht="27.95" customHeight="1">
      <c r="A21"/>
      <c r="B21"/>
      <c r="C21" s="3"/>
      <c r="D21" s="3"/>
      <c r="E21"/>
      <c r="F21"/>
      <c r="G21"/>
      <c r="H21" s="2"/>
      <c r="I21" s="2"/>
    </row>
    <row r="22" spans="1:9" ht="27.95" customHeight="1">
      <c r="A22" s="58" t="s">
        <v>40</v>
      </c>
      <c r="B22" s="58"/>
      <c r="C22" s="58"/>
      <c r="D22" s="58"/>
      <c r="E22"/>
      <c r="F22"/>
      <c r="G22"/>
      <c r="H22" s="2"/>
      <c r="I22" s="2"/>
    </row>
    <row r="23" spans="1:9" ht="27.95" customHeight="1">
      <c r="A23" s="20" t="s">
        <v>18</v>
      </c>
      <c r="B23" s="26"/>
      <c r="C23" s="20" t="s">
        <v>17</v>
      </c>
      <c r="D23" s="26"/>
      <c r="E23"/>
      <c r="F23"/>
      <c r="G23"/>
      <c r="H23" s="2"/>
      <c r="I23" s="2"/>
    </row>
    <row r="24" spans="1:9" ht="27.95" customHeight="1">
      <c r="A24" s="20" t="s">
        <v>19</v>
      </c>
      <c r="B24" s="26"/>
      <c r="C24" s="20" t="s">
        <v>20</v>
      </c>
      <c r="D24" s="26"/>
      <c r="E24"/>
      <c r="F24"/>
      <c r="G24"/>
      <c r="H24" s="2"/>
      <c r="I24" s="2"/>
    </row>
    <row r="25" spans="1:9" ht="27.95" customHeight="1">
      <c r="A25" s="20" t="s">
        <v>21</v>
      </c>
      <c r="B25" s="26"/>
      <c r="C25" s="20" t="s">
        <v>22</v>
      </c>
      <c r="D25" s="38">
        <f>D8</f>
        <v>0</v>
      </c>
      <c r="E25"/>
      <c r="F25"/>
      <c r="G25"/>
    </row>
    <row r="26" spans="1:9" ht="27.95" customHeight="1">
      <c r="A26" s="59" t="s">
        <v>31</v>
      </c>
      <c r="B26" s="59"/>
      <c r="C26" s="59"/>
      <c r="D26" s="59"/>
      <c r="E26"/>
      <c r="F26"/>
      <c r="G26"/>
    </row>
    <row r="27" spans="1:9" ht="27.95" customHeight="1">
      <c r="A27" s="21" t="s">
        <v>25</v>
      </c>
      <c r="B27" s="20"/>
      <c r="C27" s="20" t="s">
        <v>24</v>
      </c>
      <c r="D27" s="22">
        <v>0</v>
      </c>
      <c r="E27"/>
      <c r="F27"/>
      <c r="G27"/>
    </row>
    <row r="28" spans="1:9" ht="27.95" customHeight="1">
      <c r="A28" s="21" t="s">
        <v>27</v>
      </c>
      <c r="B28" s="20"/>
      <c r="C28" s="20" t="s">
        <v>24</v>
      </c>
      <c r="D28" s="22">
        <v>0</v>
      </c>
      <c r="E28"/>
      <c r="F28"/>
      <c r="G28"/>
    </row>
    <row r="29" spans="1:9" ht="27.95" customHeight="1">
      <c r="A29" s="44" t="s">
        <v>28</v>
      </c>
      <c r="B29" s="45"/>
      <c r="C29" s="20" t="s">
        <v>24</v>
      </c>
      <c r="D29" s="22">
        <v>0</v>
      </c>
      <c r="E29"/>
      <c r="F29"/>
      <c r="G29"/>
    </row>
    <row r="30" spans="1:9" ht="27.95" customHeight="1">
      <c r="A30" s="50"/>
      <c r="B30" s="51"/>
      <c r="C30" s="51"/>
      <c r="D30" s="52"/>
      <c r="E30"/>
      <c r="F30"/>
      <c r="G30"/>
    </row>
    <row r="31" spans="1:9" ht="27.95" customHeight="1">
      <c r="A31" s="44" t="s">
        <v>1</v>
      </c>
      <c r="B31" s="45"/>
      <c r="C31" s="20" t="s">
        <v>24</v>
      </c>
      <c r="D31" s="23">
        <f>IF(AND($B18="S",$D$8&lt;=1100,$D$8&gt;0),$B3+($B3*$D$15),0)+IF(AND($B18="S",$D$8&gt;1100.01,$D$8&lt;=5200),$C3+($C3*$D$15),0)+IF(AND($B18="S",$D$8&gt;5200.01,$D$8&lt;=26000),$D3+($D3*$D$15),0)+IF(AND($B18="S",$D$8&gt;26000.01,$D$8&lt;=52000),$E3+($E3*$D$15),0)+IF(AND($B18="S",$D$8&gt;52000.01,$D$8&lt;=260000),$F3+($F3*$D$15),0)+IF(AND($B18="S",$D$8&gt;260000.01),$G3+($G3*$D$15),0)</f>
        <v>0</v>
      </c>
      <c r="E31"/>
      <c r="F31"/>
      <c r="G31"/>
    </row>
    <row r="32" spans="1:9" ht="27.95" customHeight="1">
      <c r="A32" s="44" t="s">
        <v>2</v>
      </c>
      <c r="B32" s="45"/>
      <c r="C32" s="20" t="s">
        <v>24</v>
      </c>
      <c r="D32" s="23">
        <f>IF(AND($B19="S",$D$8&lt;=1100,$D$8&gt;0),$B4+($B4*$D$15),0)+IF(AND($B19="S",$D$8&gt;1100.01,$D$8&lt;=5200),$C4+($C4*$D$15),0)+IF(AND($B19="S",$D$8&gt;5200.01,$D$8&lt;=26000),$D4+($D4*$D$15),0)+IF(AND($B19="S",$D$8&gt;26000.01,$D$8&lt;=52000),$E4+($E4*$D$15),0)+IF(AND($B19="S",$D$8&gt;52000.01,$D$8&lt;=260000),$F4+($F4*$D$15),0)+IF(AND($B19="S",$D$8&gt;260000.01),$G4+($G4*$D$15),0)</f>
        <v>0</v>
      </c>
      <c r="E32"/>
      <c r="F32"/>
      <c r="G32"/>
    </row>
    <row r="33" spans="1:7" ht="27.95" customHeight="1">
      <c r="A33" s="44" t="s">
        <v>3</v>
      </c>
      <c r="B33" s="45"/>
      <c r="C33" s="20" t="s">
        <v>24</v>
      </c>
      <c r="D33" s="23">
        <f>IF(AND($D18="S",$D$8&lt;=1100,$D$8&gt;0),$B5+($B5*$D$15),0)+IF(AND($D18="S",$D$8&gt;1100.01,$D$8&lt;=5200),$C5+($C5*$D$15),0)+IF(AND($D18="S",$D$8&gt;5200.01,$D$8&lt;=26000),$D5+($D5*$D$15),0)+IF(AND($D18="S",$D$8&gt;26000.01,$D$8&lt;=52000),$E5+($E5*$D$15),0)+IF(AND($D18="S",$D$8&gt;52000.01,$D$8&lt;=260000),$F5+($F5*$D$15),0)+IF(AND($D18="S",$D$8&gt;260000.01),$G5+($G5*$D$15),0)</f>
        <v>0</v>
      </c>
      <c r="E33"/>
      <c r="F33"/>
      <c r="G33"/>
    </row>
    <row r="34" spans="1:7" ht="27.95" customHeight="1">
      <c r="A34" s="44" t="s">
        <v>4</v>
      </c>
      <c r="B34" s="45"/>
      <c r="C34" s="20" t="s">
        <v>24</v>
      </c>
      <c r="D34" s="23">
        <f>((IF(AND($D19="S",$D$8&lt;=1100,$D$8&gt;0),$B6+($B6*$D$15),0)+IF(AND($D19="S",$D$8&gt;1100.01,$D$8&lt;=5200),$C6+($C6*$D$15),0)+IF(AND($D19="S",$D$8&gt;5200.01,$D$8&lt;=26000),$D6+($D6*$D$15),0)+IF(AND($D19="S",$D$8&gt;26000.01,$D$8&lt;=52000),$E6+($E6*$D$15),0)+IF(AND($D19="S",$D$8&gt;52000.01,$D$8&lt;=260000),$F6+($F6*$D$15),0)+IF(AND($D19="S",$D$8&gt;260000.01),$G6+($G6*$D$15),0))*D12)+(IF(AND($D19="S",$D$8&lt;=1100,$D$8&gt;0),$B6+($B6*$D$15),0)+IF(AND($D19="S",$D$8&gt;1100.01,$D$8&lt;=5200),$C6+($C6*$D$15),0)+IF(AND($D19="S",$D$8&gt;5200.01,$D$8&lt;=26000),$D6+($D6*$D$15),0)+IF(AND($D19="S",$D$8&gt;26000.01,$D$8&lt;=52000),$E6+($E6*$D$15),0)+IF(AND($D19="S",$D$8&gt;52000.01,$D$8&lt;=260000),$F6+($F6*$D$15),0)+IF(AND($D19="S",$D$8&gt;260000.01),$G6+($G6*$D$15),0))</f>
        <v>0</v>
      </c>
      <c r="E34"/>
      <c r="F34"/>
      <c r="G34"/>
    </row>
    <row r="35" spans="1:7" ht="27.95" customHeight="1">
      <c r="A35" s="44" t="s">
        <v>48</v>
      </c>
      <c r="B35" s="45"/>
      <c r="C35" s="20" t="s">
        <v>24</v>
      </c>
      <c r="D35" s="23">
        <f>SUM(D31:D34)*0.15</f>
        <v>0</v>
      </c>
      <c r="E35"/>
      <c r="F35"/>
      <c r="G35"/>
    </row>
    <row r="36" spans="1:7" ht="27.95" customHeight="1">
      <c r="A36" s="50"/>
      <c r="B36" s="51"/>
      <c r="C36" s="51"/>
      <c r="D36" s="52"/>
      <c r="E36"/>
      <c r="F36"/>
      <c r="G36"/>
    </row>
    <row r="37" spans="1:7" ht="27.95" customHeight="1">
      <c r="A37" s="46" t="s">
        <v>30</v>
      </c>
      <c r="B37" s="47"/>
      <c r="C37" s="20" t="s">
        <v>24</v>
      </c>
      <c r="D37" s="23">
        <f>SUM(D28:D35)</f>
        <v>0</v>
      </c>
      <c r="E37"/>
      <c r="F37"/>
      <c r="G37"/>
    </row>
    <row r="38" spans="1:7" ht="27.95" customHeight="1">
      <c r="A38" s="46" t="s">
        <v>49</v>
      </c>
      <c r="B38" s="47"/>
      <c r="C38" s="20" t="s">
        <v>24</v>
      </c>
      <c r="D38" s="23">
        <f>D37*0.04</f>
        <v>0</v>
      </c>
      <c r="E38"/>
      <c r="F38"/>
      <c r="G38"/>
    </row>
    <row r="39" spans="1:7" ht="27.95" customHeight="1">
      <c r="A39" s="46" t="s">
        <v>50</v>
      </c>
      <c r="B39" s="47"/>
      <c r="C39" s="20" t="s">
        <v>24</v>
      </c>
      <c r="D39" s="23">
        <f>IF($D$20="S",(D37+D38)*0.22,0)</f>
        <v>0</v>
      </c>
      <c r="E39"/>
      <c r="F39"/>
      <c r="G39"/>
    </row>
    <row r="40" spans="1:7" ht="27.95" customHeight="1">
      <c r="A40" s="46" t="s">
        <v>10</v>
      </c>
      <c r="B40" s="47"/>
      <c r="C40" s="20" t="s">
        <v>24</v>
      </c>
      <c r="D40" s="23">
        <f>SUM(D37:D39)</f>
        <v>0</v>
      </c>
      <c r="E40"/>
      <c r="F40"/>
      <c r="G40"/>
    </row>
    <row r="41" spans="1:7" ht="27.95" customHeight="1">
      <c r="A41" s="46" t="s">
        <v>35</v>
      </c>
      <c r="B41" s="47"/>
      <c r="C41" s="20" t="s">
        <v>24</v>
      </c>
      <c r="D41" s="23">
        <f>IF(B20="S",D37*-0.2,0)</f>
        <v>0</v>
      </c>
      <c r="E41"/>
      <c r="F41"/>
      <c r="G41"/>
    </row>
    <row r="42" spans="1:7" ht="27.95" customHeight="1">
      <c r="A42" s="46" t="s">
        <v>23</v>
      </c>
      <c r="B42" s="47"/>
      <c r="C42" s="20" t="s">
        <v>24</v>
      </c>
      <c r="D42" s="23">
        <f>D27</f>
        <v>0</v>
      </c>
      <c r="E42"/>
      <c r="F42"/>
      <c r="G42"/>
    </row>
    <row r="43" spans="1:7" ht="27.95" customHeight="1">
      <c r="A43" s="48" t="s">
        <v>32</v>
      </c>
      <c r="B43" s="49"/>
      <c r="C43" s="24" t="s">
        <v>24</v>
      </c>
      <c r="D43" s="25">
        <f>SUM(D40:D42)</f>
        <v>0</v>
      </c>
      <c r="E43"/>
      <c r="F43"/>
      <c r="G43"/>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sheetData>
  <sheetProtection password="8F75" sheet="1" objects="1" scenarios="1" selectLockedCells="1"/>
  <dataConsolidate/>
  <mergeCells count="27">
    <mergeCell ref="A41:B41"/>
    <mergeCell ref="A42:B42"/>
    <mergeCell ref="A43:B43"/>
    <mergeCell ref="A35:B35"/>
    <mergeCell ref="A36:D36"/>
    <mergeCell ref="A37:B37"/>
    <mergeCell ref="A38:B38"/>
    <mergeCell ref="A39:B39"/>
    <mergeCell ref="A40:B40"/>
    <mergeCell ref="A34:B34"/>
    <mergeCell ref="A13:C13"/>
    <mergeCell ref="A14:C14"/>
    <mergeCell ref="A15:C15"/>
    <mergeCell ref="A17:D17"/>
    <mergeCell ref="A22:D22"/>
    <mergeCell ref="A26:D26"/>
    <mergeCell ref="A29:B29"/>
    <mergeCell ref="A30:D30"/>
    <mergeCell ref="A31:B31"/>
    <mergeCell ref="A32:B32"/>
    <mergeCell ref="A33:B33"/>
    <mergeCell ref="A12:C12"/>
    <mergeCell ref="A1:G1"/>
    <mergeCell ref="A8:C8"/>
    <mergeCell ref="A9:C9"/>
    <mergeCell ref="A10:C10"/>
    <mergeCell ref="A11:C11"/>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1"/>
  <sheetViews>
    <sheetView topLeftCell="C1" workbookViewId="0">
      <selection activeCell="D20" sqref="D20"/>
    </sheetView>
  </sheetViews>
  <sheetFormatPr defaultColWidth="11" defaultRowHeight="15.75"/>
  <cols>
    <col min="1" max="7" width="37.875" style="1" customWidth="1"/>
    <col min="9" max="9" width="13.125" customWidth="1"/>
  </cols>
  <sheetData>
    <row r="1" spans="1:9" ht="57" customHeight="1">
      <c r="A1" s="61" t="s">
        <v>70</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170</v>
      </c>
      <c r="C3" s="12">
        <v>510</v>
      </c>
      <c r="D3" s="12">
        <v>875</v>
      </c>
      <c r="E3" s="12">
        <v>1690</v>
      </c>
      <c r="F3" s="12">
        <v>2360</v>
      </c>
      <c r="G3" s="12">
        <v>3510</v>
      </c>
    </row>
    <row r="4" spans="1:9" ht="57" customHeight="1">
      <c r="A4" s="11" t="s">
        <v>2</v>
      </c>
      <c r="B4" s="12">
        <v>100</v>
      </c>
      <c r="C4" s="12">
        <v>305</v>
      </c>
      <c r="D4" s="12">
        <v>470</v>
      </c>
      <c r="E4" s="12">
        <v>675</v>
      </c>
      <c r="F4" s="12">
        <v>1010</v>
      </c>
      <c r="G4" s="12">
        <v>1350</v>
      </c>
    </row>
    <row r="5" spans="1:9" ht="57" customHeight="1">
      <c r="A5" s="11" t="s">
        <v>3</v>
      </c>
      <c r="B5" s="12">
        <v>100</v>
      </c>
      <c r="C5" s="12">
        <v>335</v>
      </c>
      <c r="D5" s="12">
        <v>540</v>
      </c>
      <c r="E5" s="12">
        <v>875</v>
      </c>
      <c r="F5" s="12">
        <v>1215</v>
      </c>
      <c r="G5" s="12">
        <v>1690</v>
      </c>
    </row>
    <row r="6" spans="1:9" ht="57" customHeight="1">
      <c r="A6" s="11" t="s">
        <v>4</v>
      </c>
      <c r="B6" s="12">
        <v>170</v>
      </c>
      <c r="C6" s="12">
        <v>575</v>
      </c>
      <c r="D6" s="12">
        <v>1010</v>
      </c>
      <c r="E6" s="12">
        <v>1820</v>
      </c>
      <c r="F6" s="12">
        <v>2630</v>
      </c>
      <c r="G6" s="12">
        <v>3850</v>
      </c>
    </row>
    <row r="7" spans="1:9" ht="27.95" customHeight="1">
      <c r="A7" s="3"/>
      <c r="B7" s="4"/>
      <c r="C7" s="4"/>
      <c r="D7" s="4"/>
      <c r="E7" s="4"/>
      <c r="F7" s="4"/>
      <c r="G7" s="4"/>
    </row>
    <row r="8" spans="1:9" s="2" customFormat="1" ht="42.95" customHeight="1">
      <c r="A8" s="55" t="s">
        <v>43</v>
      </c>
      <c r="B8" s="55"/>
      <c r="C8" s="55"/>
      <c r="D8" s="16">
        <v>0</v>
      </c>
      <c r="E8" s="19" t="s">
        <v>44</v>
      </c>
      <c r="F8" s="18"/>
    </row>
    <row r="9" spans="1:9" s="2" customFormat="1" ht="42.95" customHeight="1">
      <c r="A9" s="63" t="s">
        <v>13</v>
      </c>
      <c r="B9" s="63"/>
      <c r="C9" s="63"/>
      <c r="D9" s="41">
        <f>IF($D$8&gt;=520000,30%,0)+IF($D$8&gt;=1000000,39%,0)+IF($D$8&gt;=2000000,50.7%,0)+IF($D$8&gt;=4000000,65.91%,0)+IF($D$8&gt;=8000000,85.68%,0)</f>
        <v>0</v>
      </c>
      <c r="E9"/>
      <c r="F9"/>
      <c r="G9"/>
    </row>
    <row r="10" spans="1:9" s="2" customFormat="1" ht="42.95" customHeight="1">
      <c r="A10" s="54" t="s">
        <v>45</v>
      </c>
      <c r="B10" s="54"/>
      <c r="C10" s="54"/>
      <c r="D10" s="13">
        <v>0</v>
      </c>
      <c r="E10"/>
      <c r="F10"/>
      <c r="G10"/>
    </row>
    <row r="11" spans="1:9" s="2" customFormat="1" ht="42.95" customHeight="1">
      <c r="A11" s="56" t="s">
        <v>15</v>
      </c>
      <c r="B11" s="56"/>
      <c r="C11" s="56"/>
      <c r="D11" s="14">
        <v>0</v>
      </c>
      <c r="E11"/>
      <c r="F11"/>
      <c r="G11"/>
    </row>
    <row r="12" spans="1:9" s="2" customFormat="1" ht="42.95" customHeight="1">
      <c r="A12" s="54" t="s">
        <v>33</v>
      </c>
      <c r="B12" s="54"/>
      <c r="C12" s="54"/>
      <c r="D12" s="14">
        <v>0</v>
      </c>
      <c r="E12"/>
      <c r="F12"/>
      <c r="G12"/>
    </row>
    <row r="13" spans="1:9" s="2" customFormat="1" ht="42.95" customHeight="1">
      <c r="A13" s="54" t="s">
        <v>144</v>
      </c>
      <c r="B13" s="54"/>
      <c r="C13" s="54"/>
      <c r="D13" s="14">
        <v>0</v>
      </c>
      <c r="E13"/>
      <c r="F13"/>
      <c r="G13"/>
    </row>
    <row r="14" spans="1:9" s="2" customFormat="1" ht="42.95" customHeight="1">
      <c r="A14" s="54" t="s">
        <v>34</v>
      </c>
      <c r="B14" s="54"/>
      <c r="C14" s="54"/>
      <c r="D14" s="14">
        <v>0</v>
      </c>
      <c r="E14"/>
      <c r="F14"/>
      <c r="G14"/>
    </row>
    <row r="15" spans="1:9" s="5" customFormat="1" ht="42.95" customHeight="1">
      <c r="A15" s="57" t="s">
        <v>14</v>
      </c>
      <c r="B15" s="57"/>
      <c r="C15" s="57"/>
      <c r="D15" s="6">
        <f>D9+D10+D11+D13+D14</f>
        <v>0</v>
      </c>
      <c r="E15"/>
      <c r="F15"/>
      <c r="G15"/>
    </row>
    <row r="16" spans="1:9" ht="27.95" customHeight="1">
      <c r="A16" s="3"/>
      <c r="B16" s="3"/>
      <c r="C16" s="3"/>
      <c r="D16" s="3"/>
      <c r="E16"/>
      <c r="F16"/>
      <c r="G16"/>
      <c r="H16" s="2"/>
      <c r="I16" s="2"/>
    </row>
    <row r="17" spans="1:9" ht="27.95" customHeight="1">
      <c r="A17" s="60" t="s">
        <v>46</v>
      </c>
      <c r="B17" s="60"/>
      <c r="C17" s="60"/>
      <c r="D17" s="60"/>
      <c r="E17" s="2"/>
      <c r="F17" s="2"/>
      <c r="G17" s="2"/>
      <c r="H17" s="2"/>
      <c r="I17" s="2"/>
    </row>
    <row r="18" spans="1:9" ht="27.95" customHeight="1">
      <c r="A18" s="8" t="s">
        <v>1</v>
      </c>
      <c r="B18" s="15" t="s">
        <v>47</v>
      </c>
      <c r="C18" s="8" t="s">
        <v>3</v>
      </c>
      <c r="D18" s="15" t="s">
        <v>47</v>
      </c>
      <c r="E18"/>
      <c r="F18"/>
      <c r="G18"/>
      <c r="H18" s="2"/>
      <c r="I18" s="2"/>
    </row>
    <row r="19" spans="1:9" ht="27.95" customHeight="1">
      <c r="A19" s="8" t="s">
        <v>26</v>
      </c>
      <c r="B19" s="15" t="s">
        <v>47</v>
      </c>
      <c r="C19" s="8" t="s">
        <v>4</v>
      </c>
      <c r="D19" s="15" t="s">
        <v>47</v>
      </c>
      <c r="E19"/>
      <c r="F19"/>
      <c r="G19"/>
      <c r="H19" s="2"/>
      <c r="I19" s="2"/>
    </row>
    <row r="20" spans="1:9" ht="27.95" customHeight="1">
      <c r="A20" s="8" t="s">
        <v>36</v>
      </c>
      <c r="B20" s="15" t="s">
        <v>47</v>
      </c>
      <c r="C20" s="8" t="s">
        <v>89</v>
      </c>
      <c r="D20" s="15" t="s">
        <v>90</v>
      </c>
      <c r="E20"/>
      <c r="F20"/>
      <c r="G20"/>
      <c r="H20" s="2"/>
      <c r="I20" s="2"/>
    </row>
    <row r="21" spans="1:9" ht="27.95" customHeight="1">
      <c r="A21"/>
      <c r="B21"/>
      <c r="C21" s="3"/>
      <c r="D21" s="3"/>
      <c r="E21"/>
      <c r="F21"/>
      <c r="G21"/>
      <c r="H21" s="2"/>
      <c r="I21" s="2"/>
    </row>
    <row r="22" spans="1:9" ht="27.95" customHeight="1">
      <c r="A22" s="58" t="s">
        <v>115</v>
      </c>
      <c r="B22" s="58"/>
      <c r="C22" s="58"/>
      <c r="D22" s="58"/>
      <c r="E22"/>
      <c r="F22"/>
      <c r="G22"/>
      <c r="H22" s="2"/>
      <c r="I22" s="2"/>
    </row>
    <row r="23" spans="1:9" ht="27.95" customHeight="1">
      <c r="A23" s="20" t="s">
        <v>18</v>
      </c>
      <c r="B23" s="26"/>
      <c r="C23" s="20" t="s">
        <v>17</v>
      </c>
      <c r="D23" s="26"/>
      <c r="E23"/>
      <c r="F23"/>
      <c r="G23"/>
      <c r="H23" s="2"/>
      <c r="I23" s="2"/>
    </row>
    <row r="24" spans="1:9" ht="27.95" customHeight="1">
      <c r="A24" s="20" t="s">
        <v>19</v>
      </c>
      <c r="B24" s="26"/>
      <c r="C24" s="20" t="s">
        <v>20</v>
      </c>
      <c r="D24" s="26"/>
      <c r="E24"/>
      <c r="F24"/>
      <c r="G24"/>
      <c r="H24" s="2"/>
      <c r="I24" s="2"/>
    </row>
    <row r="25" spans="1:9" ht="27.95" customHeight="1">
      <c r="A25" s="20" t="s">
        <v>21</v>
      </c>
      <c r="B25" s="26"/>
      <c r="C25" s="20" t="s">
        <v>22</v>
      </c>
      <c r="D25" s="38">
        <f>D8</f>
        <v>0</v>
      </c>
      <c r="E25"/>
      <c r="F25"/>
      <c r="G25"/>
    </row>
    <row r="26" spans="1:9" ht="27.95" customHeight="1">
      <c r="A26" s="59" t="s">
        <v>31</v>
      </c>
      <c r="B26" s="59"/>
      <c r="C26" s="59"/>
      <c r="D26" s="59"/>
      <c r="E26"/>
      <c r="F26"/>
      <c r="G26"/>
    </row>
    <row r="27" spans="1:9" ht="27.95" customHeight="1">
      <c r="A27" s="21" t="s">
        <v>25</v>
      </c>
      <c r="B27" s="20"/>
      <c r="C27" s="20" t="s">
        <v>24</v>
      </c>
      <c r="D27" s="22">
        <v>0</v>
      </c>
      <c r="E27"/>
      <c r="F27"/>
      <c r="G27"/>
    </row>
    <row r="28" spans="1:9" ht="27.95" customHeight="1">
      <c r="A28" s="21" t="s">
        <v>27</v>
      </c>
      <c r="B28" s="20"/>
      <c r="C28" s="20" t="s">
        <v>24</v>
      </c>
      <c r="D28" s="22">
        <v>0</v>
      </c>
      <c r="E28"/>
      <c r="F28"/>
      <c r="G28"/>
    </row>
    <row r="29" spans="1:9" ht="27.95" customHeight="1">
      <c r="A29" s="44" t="s">
        <v>28</v>
      </c>
      <c r="B29" s="45"/>
      <c r="C29" s="20" t="s">
        <v>24</v>
      </c>
      <c r="D29" s="22">
        <v>0</v>
      </c>
      <c r="E29"/>
      <c r="F29"/>
      <c r="G29"/>
    </row>
    <row r="30" spans="1:9" ht="27.95" customHeight="1">
      <c r="A30" s="50"/>
      <c r="B30" s="51"/>
      <c r="C30" s="51"/>
      <c r="D30" s="52"/>
      <c r="E30"/>
      <c r="F30"/>
      <c r="G30"/>
    </row>
    <row r="31" spans="1:9" ht="27.95" customHeight="1">
      <c r="A31" s="44" t="s">
        <v>1</v>
      </c>
      <c r="B31" s="45"/>
      <c r="C31" s="20" t="s">
        <v>24</v>
      </c>
      <c r="D31" s="23">
        <f>IF(AND($B18="S",$D$8&lt;=1100,$D$8&gt;0),$B3+($B3*$D$15),0)+IF(AND($B18="S",$D$8&gt;1100.01,$D$8&lt;=5200),$C3+($C3*$D$15),0)+IF(AND($B18="S",$D$8&gt;5200.01,$D$8&lt;=26000),$D3+($D3*$D$15),0)+IF(AND($B18="S",$D$8&gt;26000.01,$D$8&lt;=52000),$E3+($E3*$D$15),0)+IF(AND($B18="S",$D$8&gt;52000.01,$D$8&lt;=260000),$F3+($F3*$D$15),0)+IF(AND($B18="S",$D$8&gt;260000.01),$G3+($G3*$D$15),0)</f>
        <v>0</v>
      </c>
      <c r="E31"/>
      <c r="F31"/>
      <c r="G31"/>
    </row>
    <row r="32" spans="1:9" ht="27.95" customHeight="1">
      <c r="A32" s="44" t="s">
        <v>2</v>
      </c>
      <c r="B32" s="45"/>
      <c r="C32" s="20" t="s">
        <v>24</v>
      </c>
      <c r="D32" s="23">
        <f>IF(AND($B19="S",$D$8&lt;=1100,$D$8&gt;0),$B4+($B4*$D$15),0)+IF(AND($B19="S",$D$8&gt;1100.01,$D$8&lt;=5200),$C4+($C4*$D$15),0)+IF(AND($B19="S",$D$8&gt;5200.01,$D$8&lt;=26000),$D4+($D4*$D$15),0)+IF(AND($B19="S",$D$8&gt;26000.01,$D$8&lt;=52000),$E4+($E4*$D$15),0)+IF(AND($B19="S",$D$8&gt;52000.01,$D$8&lt;=260000),$F4+($F4*$D$15),0)+IF(AND($B19="S",$D$8&gt;260000.01),$G4+($G4*$D$15),0)</f>
        <v>0</v>
      </c>
      <c r="E32"/>
      <c r="F32"/>
      <c r="G32"/>
    </row>
    <row r="33" spans="1:7" ht="27.95" customHeight="1">
      <c r="A33" s="44" t="s">
        <v>3</v>
      </c>
      <c r="B33" s="45"/>
      <c r="C33" s="20" t="s">
        <v>24</v>
      </c>
      <c r="D33" s="23">
        <f>IF(AND($D18="S",$D$8&lt;=1100,$D$8&gt;0),$B5+($B5*$D$15),0)+IF(AND($D18="S",$D$8&gt;1100.01,$D$8&lt;=5200),$C5+($C5*$D$15),0)+IF(AND($D18="S",$D$8&gt;5200.01,$D$8&lt;=26000),$D5+($D5*$D$15),0)+IF(AND($D18="S",$D$8&gt;26000.01,$D$8&lt;=52000),$E5+($E5*$D$15),0)+IF(AND($D18="S",$D$8&gt;52000.01,$D$8&lt;=260000),$F5+($F5*$D$15),0)+IF(AND($D18="S",$D$8&gt;260000.01),$G5+($G5*$D$15),0)</f>
        <v>0</v>
      </c>
      <c r="E33"/>
      <c r="F33"/>
      <c r="G33"/>
    </row>
    <row r="34" spans="1:7" ht="27.95" customHeight="1">
      <c r="A34" s="44" t="s">
        <v>4</v>
      </c>
      <c r="B34" s="45"/>
      <c r="C34" s="20" t="s">
        <v>24</v>
      </c>
      <c r="D34" s="23">
        <f>((IF(AND($D19="S",$D$8&lt;=1100,$D$8&gt;0),$B6+($B6*$D$15),0)+IF(AND($D19="S",$D$8&gt;1100.01,$D$8&lt;=5200),$C6+($C6*$D$15),0)+IF(AND($D19="S",$D$8&gt;5200.01,$D$8&lt;=26000),$D6+($D6*$D$15),0)+IF(AND($D19="S",$D$8&gt;26000.01,$D$8&lt;=52000),$E6+($E6*$D$15),0)+IF(AND($D19="S",$D$8&gt;52000.01,$D$8&lt;=260000),$F6+($F6*$D$15),0)+IF(AND($D19="S",$D$8&gt;260000.01),$G6+($G6*$D$15),0))*D12)+(IF(AND($D19="S",$D$8&lt;=1100,$D$8&gt;0),$B6+($B6*$D$15),0)+IF(AND($D19="S",$D$8&gt;1100.01,$D$8&lt;=5200),$C6+($C6*$D$15),0)+IF(AND($D19="S",$D$8&gt;5200.01,$D$8&lt;=26000),$D6+($D6*$D$15),0)+IF(AND($D19="S",$D$8&gt;26000.01,$D$8&lt;=52000),$E6+($E6*$D$15),0)+IF(AND($D19="S",$D$8&gt;52000.01,$D$8&lt;=260000),$F6+($F6*$D$15),0)+IF(AND($D19="S",$D$8&gt;260000.01),$G6+($G6*$D$15),0))</f>
        <v>0</v>
      </c>
      <c r="E34"/>
      <c r="F34"/>
      <c r="G34"/>
    </row>
    <row r="35" spans="1:7" ht="27.95" customHeight="1">
      <c r="A35" s="44" t="s">
        <v>48</v>
      </c>
      <c r="B35" s="45"/>
      <c r="C35" s="20" t="s">
        <v>24</v>
      </c>
      <c r="D35" s="23">
        <f>SUM(D31:D34)*0.15</f>
        <v>0</v>
      </c>
      <c r="E35"/>
      <c r="F35"/>
      <c r="G35"/>
    </row>
    <row r="36" spans="1:7" ht="27.95" customHeight="1">
      <c r="A36" s="50"/>
      <c r="B36" s="51"/>
      <c r="C36" s="51"/>
      <c r="D36" s="52"/>
      <c r="E36"/>
      <c r="F36"/>
      <c r="G36"/>
    </row>
    <row r="37" spans="1:7" ht="27.95" customHeight="1">
      <c r="A37" s="46" t="s">
        <v>30</v>
      </c>
      <c r="B37" s="47"/>
      <c r="C37" s="20" t="s">
        <v>24</v>
      </c>
      <c r="D37" s="23">
        <f>SUM(D28:D35)</f>
        <v>0</v>
      </c>
      <c r="E37"/>
      <c r="F37"/>
      <c r="G37"/>
    </row>
    <row r="38" spans="1:7" ht="27.95" customHeight="1">
      <c r="A38" s="46" t="s">
        <v>49</v>
      </c>
      <c r="B38" s="47"/>
      <c r="C38" s="20" t="s">
        <v>24</v>
      </c>
      <c r="D38" s="23">
        <f>D37*0.04</f>
        <v>0</v>
      </c>
      <c r="E38"/>
      <c r="F38"/>
      <c r="G38"/>
    </row>
    <row r="39" spans="1:7" ht="27.95" customHeight="1">
      <c r="A39" s="46" t="s">
        <v>50</v>
      </c>
      <c r="B39" s="47"/>
      <c r="C39" s="20" t="s">
        <v>24</v>
      </c>
      <c r="D39" s="23">
        <f>IF($D$20="S",(D37+D38)*0.22,0)</f>
        <v>0</v>
      </c>
      <c r="E39"/>
      <c r="F39"/>
      <c r="G39"/>
    </row>
    <row r="40" spans="1:7" ht="27.95" customHeight="1">
      <c r="A40" s="46" t="s">
        <v>10</v>
      </c>
      <c r="B40" s="47"/>
      <c r="C40" s="20" t="s">
        <v>24</v>
      </c>
      <c r="D40" s="23">
        <f>SUM(D37:D39)</f>
        <v>0</v>
      </c>
      <c r="E40"/>
      <c r="F40"/>
      <c r="G40"/>
    </row>
    <row r="41" spans="1:7" ht="27.95" customHeight="1">
      <c r="A41" s="46" t="s">
        <v>35</v>
      </c>
      <c r="B41" s="47"/>
      <c r="C41" s="20" t="s">
        <v>24</v>
      </c>
      <c r="D41" s="23">
        <f>IF(B20="S",D37*-0.2,0)</f>
        <v>0</v>
      </c>
      <c r="E41"/>
      <c r="F41"/>
      <c r="G41"/>
    </row>
    <row r="42" spans="1:7" ht="27.95" customHeight="1">
      <c r="A42" s="46" t="s">
        <v>23</v>
      </c>
      <c r="B42" s="47"/>
      <c r="C42" s="20" t="s">
        <v>24</v>
      </c>
      <c r="D42" s="23">
        <f>D27</f>
        <v>0</v>
      </c>
      <c r="E42"/>
      <c r="F42"/>
      <c r="G42"/>
    </row>
    <row r="43" spans="1:7" ht="27.95" customHeight="1">
      <c r="A43" s="48" t="s">
        <v>32</v>
      </c>
      <c r="B43" s="49"/>
      <c r="C43" s="24" t="s">
        <v>24</v>
      </c>
      <c r="D43" s="25">
        <f>SUM(D40:D42)</f>
        <v>0</v>
      </c>
      <c r="E43"/>
      <c r="F43"/>
      <c r="G43"/>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sheetData>
  <sheetProtection password="8F75" sheet="1" objects="1" scenarios="1" selectLockedCells="1"/>
  <dataConsolidate/>
  <mergeCells count="27">
    <mergeCell ref="A41:B41"/>
    <mergeCell ref="A42:B42"/>
    <mergeCell ref="A43:B43"/>
    <mergeCell ref="A35:B35"/>
    <mergeCell ref="A36:D36"/>
    <mergeCell ref="A37:B37"/>
    <mergeCell ref="A38:B38"/>
    <mergeCell ref="A39:B39"/>
    <mergeCell ref="A40:B40"/>
    <mergeCell ref="A34:B34"/>
    <mergeCell ref="A13:C13"/>
    <mergeCell ref="A14:C14"/>
    <mergeCell ref="A15:C15"/>
    <mergeCell ref="A17:D17"/>
    <mergeCell ref="A22:D22"/>
    <mergeCell ref="A26:D26"/>
    <mergeCell ref="A29:B29"/>
    <mergeCell ref="A30:D30"/>
    <mergeCell ref="A31:B31"/>
    <mergeCell ref="A32:B32"/>
    <mergeCell ref="A33:B33"/>
    <mergeCell ref="A12:C12"/>
    <mergeCell ref="A1:G1"/>
    <mergeCell ref="A8:C8"/>
    <mergeCell ref="A9:C9"/>
    <mergeCell ref="A10:C10"/>
    <mergeCell ref="A11:C11"/>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1"/>
  <sheetViews>
    <sheetView workbookViewId="0">
      <selection activeCell="D20" sqref="D20"/>
    </sheetView>
  </sheetViews>
  <sheetFormatPr defaultColWidth="11" defaultRowHeight="15.75"/>
  <cols>
    <col min="1" max="7" width="37.875" style="1" customWidth="1"/>
    <col min="9" max="9" width="13.125" customWidth="1"/>
  </cols>
  <sheetData>
    <row r="1" spans="1:9" ht="57" customHeight="1">
      <c r="A1" s="61" t="s">
        <v>69</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135</v>
      </c>
      <c r="C3" s="12">
        <v>510</v>
      </c>
      <c r="D3" s="12">
        <v>1080</v>
      </c>
      <c r="E3" s="12">
        <v>1960</v>
      </c>
      <c r="F3" s="12">
        <v>2835</v>
      </c>
      <c r="G3" s="12">
        <v>4180</v>
      </c>
    </row>
    <row r="4" spans="1:9" ht="57" customHeight="1">
      <c r="A4" s="11" t="s">
        <v>2</v>
      </c>
      <c r="B4" s="12">
        <v>135</v>
      </c>
      <c r="C4" s="12">
        <v>510</v>
      </c>
      <c r="D4" s="12">
        <v>877</v>
      </c>
      <c r="E4" s="12">
        <v>1350</v>
      </c>
      <c r="F4" s="12">
        <v>1820</v>
      </c>
      <c r="G4" s="12">
        <v>2430</v>
      </c>
    </row>
    <row r="5" spans="1:9" ht="57" customHeight="1">
      <c r="A5" s="11" t="s">
        <v>3</v>
      </c>
      <c r="B5" s="12">
        <v>170</v>
      </c>
      <c r="C5" s="12">
        <v>945</v>
      </c>
      <c r="D5" s="12">
        <v>1755</v>
      </c>
      <c r="E5" s="12">
        <v>2900</v>
      </c>
      <c r="F5" s="12">
        <v>4120</v>
      </c>
      <c r="G5" s="12">
        <v>5600</v>
      </c>
    </row>
    <row r="6" spans="1:9" ht="57" customHeight="1">
      <c r="A6" s="11" t="s">
        <v>4</v>
      </c>
      <c r="B6" s="12">
        <v>200</v>
      </c>
      <c r="C6" s="12">
        <v>810</v>
      </c>
      <c r="D6" s="12">
        <v>1820</v>
      </c>
      <c r="E6" s="12">
        <v>3305</v>
      </c>
      <c r="F6" s="12">
        <v>4860</v>
      </c>
      <c r="G6" s="12">
        <v>6950</v>
      </c>
    </row>
    <row r="7" spans="1:9" ht="27.95" customHeight="1">
      <c r="A7" s="3"/>
      <c r="B7" s="4"/>
      <c r="C7" s="4"/>
      <c r="D7" s="4"/>
      <c r="E7" s="4"/>
      <c r="F7" s="4"/>
      <c r="G7" s="4"/>
    </row>
    <row r="8" spans="1:9" s="2" customFormat="1" ht="42.95" customHeight="1">
      <c r="A8" s="55" t="s">
        <v>43</v>
      </c>
      <c r="B8" s="55"/>
      <c r="C8" s="55"/>
      <c r="D8" s="16">
        <v>0</v>
      </c>
      <c r="E8" s="19" t="s">
        <v>44</v>
      </c>
      <c r="F8" s="18"/>
    </row>
    <row r="9" spans="1:9" s="2" customFormat="1" ht="42.95" customHeight="1">
      <c r="A9" s="63" t="s">
        <v>13</v>
      </c>
      <c r="B9" s="63"/>
      <c r="C9" s="63"/>
      <c r="D9" s="41">
        <f>IF($D$8&gt;=520000,30%,0)+IF($D$8&gt;=1000000,39%,0)+IF($D$8&gt;=2000000,50.7%,0)+IF($D$8&gt;=4000000,65.91%,0)+IF($D$8&gt;=8000000,85.68%,0)</f>
        <v>0</v>
      </c>
      <c r="E9"/>
      <c r="F9"/>
      <c r="G9"/>
    </row>
    <row r="10" spans="1:9" s="2" customFormat="1" ht="42.95" customHeight="1">
      <c r="A10" s="54" t="s">
        <v>45</v>
      </c>
      <c r="B10" s="54"/>
      <c r="C10" s="54"/>
      <c r="D10" s="13">
        <v>0</v>
      </c>
      <c r="E10"/>
      <c r="F10"/>
      <c r="G10"/>
    </row>
    <row r="11" spans="1:9" s="2" customFormat="1" ht="42.95" customHeight="1">
      <c r="A11" s="56" t="s">
        <v>15</v>
      </c>
      <c r="B11" s="56"/>
      <c r="C11" s="56"/>
      <c r="D11" s="14">
        <v>0</v>
      </c>
      <c r="E11"/>
      <c r="F11"/>
      <c r="G11"/>
    </row>
    <row r="12" spans="1:9" s="2" customFormat="1" ht="42.95" customHeight="1">
      <c r="A12" s="54" t="s">
        <v>33</v>
      </c>
      <c r="B12" s="54"/>
      <c r="C12" s="54"/>
      <c r="D12" s="14">
        <v>0</v>
      </c>
      <c r="E12"/>
      <c r="F12"/>
      <c r="G12"/>
    </row>
    <row r="13" spans="1:9" s="2" customFormat="1" ht="42.95" customHeight="1">
      <c r="A13" s="54" t="s">
        <v>144</v>
      </c>
      <c r="B13" s="54"/>
      <c r="C13" s="54"/>
      <c r="D13" s="14">
        <v>0</v>
      </c>
      <c r="E13"/>
      <c r="F13"/>
      <c r="G13"/>
    </row>
    <row r="14" spans="1:9" s="2" customFormat="1" ht="42.95" customHeight="1">
      <c r="A14" s="54" t="s">
        <v>34</v>
      </c>
      <c r="B14" s="54"/>
      <c r="C14" s="54"/>
      <c r="D14" s="14">
        <v>0</v>
      </c>
      <c r="E14"/>
      <c r="F14"/>
      <c r="G14"/>
    </row>
    <row r="15" spans="1:9" s="5" customFormat="1" ht="42.95" customHeight="1">
      <c r="A15" s="57" t="s">
        <v>14</v>
      </c>
      <c r="B15" s="57"/>
      <c r="C15" s="57"/>
      <c r="D15" s="6">
        <f>D9+D10+D11+D13+D14</f>
        <v>0</v>
      </c>
      <c r="E15"/>
      <c r="F15"/>
      <c r="G15"/>
    </row>
    <row r="16" spans="1:9" ht="27.95" customHeight="1">
      <c r="A16" s="3"/>
      <c r="B16" s="3"/>
      <c r="C16" s="3"/>
      <c r="D16" s="3"/>
      <c r="E16"/>
      <c r="F16"/>
      <c r="G16"/>
      <c r="H16" s="2"/>
      <c r="I16" s="2"/>
    </row>
    <row r="17" spans="1:9" ht="27.95" customHeight="1">
      <c r="A17" s="60" t="s">
        <v>46</v>
      </c>
      <c r="B17" s="60"/>
      <c r="C17" s="60"/>
      <c r="D17" s="60"/>
      <c r="E17" s="2"/>
      <c r="F17" s="2"/>
      <c r="G17" s="2"/>
      <c r="H17" s="2"/>
      <c r="I17" s="2"/>
    </row>
    <row r="18" spans="1:9" ht="27.95" customHeight="1">
      <c r="A18" s="8" t="s">
        <v>1</v>
      </c>
      <c r="B18" s="15" t="s">
        <v>47</v>
      </c>
      <c r="C18" s="8" t="s">
        <v>3</v>
      </c>
      <c r="D18" s="15" t="s">
        <v>47</v>
      </c>
      <c r="E18"/>
      <c r="F18"/>
      <c r="G18"/>
      <c r="H18" s="2"/>
      <c r="I18" s="2"/>
    </row>
    <row r="19" spans="1:9" ht="27.95" customHeight="1">
      <c r="A19" s="8" t="s">
        <v>26</v>
      </c>
      <c r="B19" s="15" t="s">
        <v>47</v>
      </c>
      <c r="C19" s="8" t="s">
        <v>4</v>
      </c>
      <c r="D19" s="15" t="s">
        <v>47</v>
      </c>
      <c r="E19"/>
      <c r="F19"/>
      <c r="G19"/>
      <c r="H19" s="2"/>
      <c r="I19" s="2"/>
    </row>
    <row r="20" spans="1:9" ht="27.95" customHeight="1">
      <c r="A20" s="8" t="s">
        <v>36</v>
      </c>
      <c r="B20" s="15" t="s">
        <v>47</v>
      </c>
      <c r="C20" s="8" t="s">
        <v>89</v>
      </c>
      <c r="D20" s="15" t="s">
        <v>90</v>
      </c>
      <c r="E20"/>
      <c r="F20"/>
      <c r="G20"/>
      <c r="H20" s="2"/>
      <c r="I20" s="2"/>
    </row>
    <row r="21" spans="1:9" ht="27.95" customHeight="1">
      <c r="A21"/>
      <c r="B21"/>
      <c r="C21" s="3"/>
      <c r="D21" s="3"/>
      <c r="E21"/>
      <c r="F21"/>
      <c r="G21"/>
      <c r="H21" s="2"/>
      <c r="I21" s="2"/>
    </row>
    <row r="22" spans="1:9" ht="27.95" customHeight="1">
      <c r="A22" s="58" t="s">
        <v>116</v>
      </c>
      <c r="B22" s="58"/>
      <c r="C22" s="58"/>
      <c r="D22" s="58"/>
      <c r="E22"/>
      <c r="F22"/>
      <c r="G22"/>
      <c r="H22" s="2"/>
      <c r="I22" s="2"/>
    </row>
    <row r="23" spans="1:9" ht="27.95" customHeight="1">
      <c r="A23" s="20" t="s">
        <v>18</v>
      </c>
      <c r="B23" s="26"/>
      <c r="C23" s="20" t="s">
        <v>17</v>
      </c>
      <c r="D23" s="26"/>
      <c r="E23"/>
      <c r="F23"/>
      <c r="G23"/>
      <c r="H23" s="2"/>
      <c r="I23" s="2"/>
    </row>
    <row r="24" spans="1:9" ht="27.95" customHeight="1">
      <c r="A24" s="20" t="s">
        <v>19</v>
      </c>
      <c r="B24" s="26"/>
      <c r="C24" s="20" t="s">
        <v>20</v>
      </c>
      <c r="D24" s="26"/>
      <c r="E24"/>
      <c r="F24"/>
      <c r="G24"/>
      <c r="H24" s="2"/>
      <c r="I24" s="2"/>
    </row>
    <row r="25" spans="1:9" ht="27.95" customHeight="1">
      <c r="A25" s="20" t="s">
        <v>21</v>
      </c>
      <c r="B25" s="26"/>
      <c r="C25" s="20" t="s">
        <v>22</v>
      </c>
      <c r="D25" s="38">
        <f>D8</f>
        <v>0</v>
      </c>
      <c r="E25"/>
      <c r="F25"/>
      <c r="G25"/>
    </row>
    <row r="26" spans="1:9" ht="27.95" customHeight="1">
      <c r="A26" s="59" t="s">
        <v>31</v>
      </c>
      <c r="B26" s="59"/>
      <c r="C26" s="59"/>
      <c r="D26" s="59"/>
      <c r="E26"/>
      <c r="F26"/>
      <c r="G26"/>
    </row>
    <row r="27" spans="1:9" ht="27.95" customHeight="1">
      <c r="A27" s="21" t="s">
        <v>25</v>
      </c>
      <c r="B27" s="20"/>
      <c r="C27" s="20" t="s">
        <v>24</v>
      </c>
      <c r="D27" s="22">
        <v>0</v>
      </c>
      <c r="E27"/>
      <c r="F27"/>
      <c r="G27"/>
    </row>
    <row r="28" spans="1:9" ht="27.95" customHeight="1">
      <c r="A28" s="21" t="s">
        <v>27</v>
      </c>
      <c r="B28" s="20"/>
      <c r="C28" s="20" t="s">
        <v>24</v>
      </c>
      <c r="D28" s="22">
        <v>0</v>
      </c>
      <c r="E28"/>
      <c r="F28"/>
      <c r="G28"/>
    </row>
    <row r="29" spans="1:9" ht="27.95" customHeight="1">
      <c r="A29" s="44" t="s">
        <v>28</v>
      </c>
      <c r="B29" s="45"/>
      <c r="C29" s="20" t="s">
        <v>24</v>
      </c>
      <c r="D29" s="22">
        <v>0</v>
      </c>
      <c r="E29"/>
      <c r="F29"/>
      <c r="G29"/>
    </row>
    <row r="30" spans="1:9" ht="27.95" customHeight="1">
      <c r="A30" s="50"/>
      <c r="B30" s="51"/>
      <c r="C30" s="51"/>
      <c r="D30" s="52"/>
      <c r="E30"/>
      <c r="F30"/>
      <c r="G30"/>
    </row>
    <row r="31" spans="1:9" ht="27.95" customHeight="1">
      <c r="A31" s="44" t="s">
        <v>1</v>
      </c>
      <c r="B31" s="45"/>
      <c r="C31" s="20" t="s">
        <v>24</v>
      </c>
      <c r="D31" s="23">
        <f>IF(AND($B18="S",$D$8&lt;=1100,$D$8&gt;0),$B3+($B3*$D$15),0)+IF(AND($B18="S",$D$8&gt;1100.01,$D$8&lt;=5200),$C3+($C3*$D$15),0)+IF(AND($B18="S",$D$8&gt;5200.01,$D$8&lt;=26000),$D3+($D3*$D$15),0)+IF(AND($B18="S",$D$8&gt;26000.01,$D$8&lt;=52000),$E3+($E3*$D$15),0)+IF(AND($B18="S",$D$8&gt;52000.01,$D$8&lt;=260000),$F3+($F3*$D$15),0)+IF(AND($B18="S",$D$8&gt;260000.01),$G3+($G3*$D$15),0)</f>
        <v>0</v>
      </c>
      <c r="E31"/>
      <c r="F31"/>
      <c r="G31"/>
    </row>
    <row r="32" spans="1:9" ht="27.95" customHeight="1">
      <c r="A32" s="44" t="s">
        <v>2</v>
      </c>
      <c r="B32" s="45"/>
      <c r="C32" s="20" t="s">
        <v>24</v>
      </c>
      <c r="D32" s="23">
        <f>IF(AND($B19="S",$D$8&lt;=1100,$D$8&gt;0),$B4+($B4*$D$15),0)+IF(AND($B19="S",$D$8&gt;1100.01,$D$8&lt;=5200),$C4+($C4*$D$15),0)+IF(AND($B19="S",$D$8&gt;5200.01,$D$8&lt;=26000),$D4+($D4*$D$15),0)+IF(AND($B19="S",$D$8&gt;26000.01,$D$8&lt;=52000),$E4+($E4*$D$15),0)+IF(AND($B19="S",$D$8&gt;52000.01,$D$8&lt;=260000),$F4+($F4*$D$15),0)+IF(AND($B19="S",$D$8&gt;260000.01),$G4+($G4*$D$15),0)</f>
        <v>0</v>
      </c>
      <c r="E32"/>
      <c r="F32"/>
      <c r="G32"/>
    </row>
    <row r="33" spans="1:7" ht="27.95" customHeight="1">
      <c r="A33" s="44" t="s">
        <v>3</v>
      </c>
      <c r="B33" s="45"/>
      <c r="C33" s="20" t="s">
        <v>24</v>
      </c>
      <c r="D33" s="23">
        <f>IF(AND($D18="S",$D$8&lt;=1100,$D$8&gt;0),$B5+($B5*$D$15),0)+IF(AND($D18="S",$D$8&gt;1100.01,$D$8&lt;=5200),$C5+($C5*$D$15),0)+IF(AND($D18="S",$D$8&gt;5200.01,$D$8&lt;=26000),$D5+($D5*$D$15),0)+IF(AND($D18="S",$D$8&gt;26000.01,$D$8&lt;=52000),$E5+($E5*$D$15),0)+IF(AND($D18="S",$D$8&gt;52000.01,$D$8&lt;=260000),$F5+($F5*$D$15),0)+IF(AND($D18="S",$D$8&gt;260000.01),$G5+($G5*$D$15),0)</f>
        <v>0</v>
      </c>
      <c r="E33"/>
      <c r="F33"/>
      <c r="G33"/>
    </row>
    <row r="34" spans="1:7" ht="27.95" customHeight="1">
      <c r="A34" s="44" t="s">
        <v>4</v>
      </c>
      <c r="B34" s="45"/>
      <c r="C34" s="20" t="s">
        <v>24</v>
      </c>
      <c r="D34" s="23">
        <f>((IF(AND($D19="S",$D$8&lt;=1100,$D$8&gt;0),$B6+($B6*$D$15),0)+IF(AND($D19="S",$D$8&gt;1100.01,$D$8&lt;=5200),$C6+($C6*$D$15),0)+IF(AND($D19="S",$D$8&gt;5200.01,$D$8&lt;=26000),$D6+($D6*$D$15),0)+IF(AND($D19="S",$D$8&gt;26000.01,$D$8&lt;=52000),$E6+($E6*$D$15),0)+IF(AND($D19="S",$D$8&gt;52000.01,$D$8&lt;=260000),$F6+($F6*$D$15),0)+IF(AND($D19="S",$D$8&gt;260000.01),$G6+($G6*$D$15),0))*D12)+(IF(AND($D19="S",$D$8&lt;=1100,$D$8&gt;0),$B6+($B6*$D$15),0)+IF(AND($D19="S",$D$8&gt;1100.01,$D$8&lt;=5200),$C6+($C6*$D$15),0)+IF(AND($D19="S",$D$8&gt;5200.01,$D$8&lt;=26000),$D6+($D6*$D$15),0)+IF(AND($D19="S",$D$8&gt;26000.01,$D$8&lt;=52000),$E6+($E6*$D$15),0)+IF(AND($D19="S",$D$8&gt;52000.01,$D$8&lt;=260000),$F6+($F6*$D$15),0)+IF(AND($D19="S",$D$8&gt;260000.01),$G6+($G6*$D$15),0))</f>
        <v>0</v>
      </c>
      <c r="E34"/>
      <c r="F34"/>
      <c r="G34"/>
    </row>
    <row r="35" spans="1:7" ht="27.95" customHeight="1">
      <c r="A35" s="44" t="s">
        <v>48</v>
      </c>
      <c r="B35" s="45"/>
      <c r="C35" s="20" t="s">
        <v>24</v>
      </c>
      <c r="D35" s="23">
        <f>SUM(D31:D34)*0.15</f>
        <v>0</v>
      </c>
      <c r="E35"/>
      <c r="F35"/>
      <c r="G35"/>
    </row>
    <row r="36" spans="1:7" ht="27.95" customHeight="1">
      <c r="A36" s="50"/>
      <c r="B36" s="51"/>
      <c r="C36" s="51"/>
      <c r="D36" s="52"/>
      <c r="E36"/>
      <c r="F36"/>
      <c r="G36"/>
    </row>
    <row r="37" spans="1:7" ht="27.95" customHeight="1">
      <c r="A37" s="46" t="s">
        <v>30</v>
      </c>
      <c r="B37" s="47"/>
      <c r="C37" s="20" t="s">
        <v>24</v>
      </c>
      <c r="D37" s="23">
        <f>SUM(D28:D35)</f>
        <v>0</v>
      </c>
      <c r="E37"/>
      <c r="F37"/>
      <c r="G37"/>
    </row>
    <row r="38" spans="1:7" ht="27.95" customHeight="1">
      <c r="A38" s="46" t="s">
        <v>49</v>
      </c>
      <c r="B38" s="47"/>
      <c r="C38" s="20" t="s">
        <v>24</v>
      </c>
      <c r="D38" s="23">
        <f>D37*0.04</f>
        <v>0</v>
      </c>
      <c r="E38"/>
      <c r="F38"/>
      <c r="G38"/>
    </row>
    <row r="39" spans="1:7" ht="27.95" customHeight="1">
      <c r="A39" s="46" t="s">
        <v>50</v>
      </c>
      <c r="B39" s="47"/>
      <c r="C39" s="20" t="s">
        <v>24</v>
      </c>
      <c r="D39" s="23">
        <f>IF($D$20="S",(D37+D38)*0.22,0)</f>
        <v>0</v>
      </c>
      <c r="E39"/>
      <c r="F39"/>
      <c r="G39"/>
    </row>
    <row r="40" spans="1:7" ht="27.95" customHeight="1">
      <c r="A40" s="46" t="s">
        <v>10</v>
      </c>
      <c r="B40" s="47"/>
      <c r="C40" s="20" t="s">
        <v>24</v>
      </c>
      <c r="D40" s="23">
        <f>SUM(D37:D39)</f>
        <v>0</v>
      </c>
      <c r="E40"/>
      <c r="F40"/>
      <c r="G40"/>
    </row>
    <row r="41" spans="1:7" ht="27.95" customHeight="1">
      <c r="A41" s="46" t="s">
        <v>35</v>
      </c>
      <c r="B41" s="47"/>
      <c r="C41" s="20" t="s">
        <v>24</v>
      </c>
      <c r="D41" s="23">
        <f>IF(B20="S",D37*-0.2,0)</f>
        <v>0</v>
      </c>
      <c r="E41"/>
      <c r="F41"/>
      <c r="G41"/>
    </row>
    <row r="42" spans="1:7" ht="27.95" customHeight="1">
      <c r="A42" s="46" t="s">
        <v>23</v>
      </c>
      <c r="B42" s="47"/>
      <c r="C42" s="20" t="s">
        <v>24</v>
      </c>
      <c r="D42" s="23">
        <f>D27</f>
        <v>0</v>
      </c>
      <c r="E42"/>
      <c r="F42"/>
      <c r="G42"/>
    </row>
    <row r="43" spans="1:7" ht="27.95" customHeight="1">
      <c r="A43" s="48" t="s">
        <v>32</v>
      </c>
      <c r="B43" s="49"/>
      <c r="C43" s="24" t="s">
        <v>24</v>
      </c>
      <c r="D43" s="25">
        <f>SUM(D40:D42)</f>
        <v>0</v>
      </c>
      <c r="E43"/>
      <c r="F43"/>
      <c r="G43"/>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sheetData>
  <sheetProtection password="8F75" sheet="1" objects="1" scenarios="1" selectLockedCells="1"/>
  <dataConsolidate/>
  <mergeCells count="27">
    <mergeCell ref="A41:B41"/>
    <mergeCell ref="A42:B42"/>
    <mergeCell ref="A43:B43"/>
    <mergeCell ref="A35:B35"/>
    <mergeCell ref="A36:D36"/>
    <mergeCell ref="A37:B37"/>
    <mergeCell ref="A38:B38"/>
    <mergeCell ref="A39:B39"/>
    <mergeCell ref="A40:B40"/>
    <mergeCell ref="A34:B34"/>
    <mergeCell ref="A13:C13"/>
    <mergeCell ref="A14:C14"/>
    <mergeCell ref="A15:C15"/>
    <mergeCell ref="A17:D17"/>
    <mergeCell ref="A22:D22"/>
    <mergeCell ref="A26:D26"/>
    <mergeCell ref="A29:B29"/>
    <mergeCell ref="A30:D30"/>
    <mergeCell ref="A31:B31"/>
    <mergeCell ref="A32:B32"/>
    <mergeCell ref="A33:B33"/>
    <mergeCell ref="A12:C12"/>
    <mergeCell ref="A1:G1"/>
    <mergeCell ref="A8:C8"/>
    <mergeCell ref="A9:C9"/>
    <mergeCell ref="A10:C10"/>
    <mergeCell ref="A11:C11"/>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59"/>
  <sheetViews>
    <sheetView workbookViewId="0">
      <selection activeCell="B19" sqref="B19"/>
    </sheetView>
  </sheetViews>
  <sheetFormatPr defaultColWidth="11" defaultRowHeight="15.75"/>
  <cols>
    <col min="1" max="7" width="37.875" style="1" customWidth="1"/>
    <col min="9" max="9" width="13.125" customWidth="1"/>
  </cols>
  <sheetData>
    <row r="1" spans="1:9" ht="57" customHeight="1">
      <c r="A1" s="61" t="s">
        <v>66</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240</v>
      </c>
      <c r="C3" s="12">
        <v>675</v>
      </c>
      <c r="D3" s="12">
        <v>1215</v>
      </c>
      <c r="E3" s="12">
        <v>2225</v>
      </c>
      <c r="F3" s="12">
        <v>3240</v>
      </c>
      <c r="G3" s="12">
        <v>4725</v>
      </c>
    </row>
    <row r="4" spans="1:9" ht="57" customHeight="1">
      <c r="A4" s="11" t="s">
        <v>2</v>
      </c>
      <c r="B4" s="12">
        <v>270</v>
      </c>
      <c r="C4" s="12">
        <v>740</v>
      </c>
      <c r="D4" s="12">
        <v>1080</v>
      </c>
      <c r="E4" s="12">
        <v>1875</v>
      </c>
      <c r="F4" s="12">
        <v>2360</v>
      </c>
      <c r="G4" s="12">
        <v>3105</v>
      </c>
    </row>
    <row r="5" spans="1:9" ht="57" customHeight="1">
      <c r="A5" s="11" t="s">
        <v>4</v>
      </c>
      <c r="B5" s="12">
        <v>135</v>
      </c>
      <c r="C5" s="12">
        <v>370</v>
      </c>
      <c r="D5" s="12">
        <v>640</v>
      </c>
      <c r="E5" s="12">
        <v>1150</v>
      </c>
      <c r="F5" s="12">
        <v>1690</v>
      </c>
      <c r="G5" s="12">
        <v>2430</v>
      </c>
    </row>
    <row r="6" spans="1:9" ht="27.95" customHeight="1">
      <c r="A6" s="3"/>
      <c r="B6" s="4"/>
      <c r="C6" s="4"/>
      <c r="D6" s="4"/>
      <c r="E6" s="4"/>
      <c r="F6" s="4"/>
      <c r="G6" s="4"/>
    </row>
    <row r="7" spans="1:9" s="2" customFormat="1" ht="42.95" customHeight="1">
      <c r="A7" s="55" t="s">
        <v>43</v>
      </c>
      <c r="B7" s="55"/>
      <c r="C7" s="55"/>
      <c r="D7" s="16">
        <v>0</v>
      </c>
      <c r="E7" s="19" t="s">
        <v>44</v>
      </c>
      <c r="F7" s="19"/>
    </row>
    <row r="8" spans="1:9" s="2" customFormat="1" ht="42.95" customHeight="1">
      <c r="A8" s="63" t="s">
        <v>13</v>
      </c>
      <c r="B8" s="63"/>
      <c r="C8" s="63"/>
      <c r="D8" s="41">
        <f>IF($D$7&gt;=520000,30%,0)+IF($D$7&gt;=1000000,39%,0)+IF($D$7&gt;=2000000,50.7%,0)+IF($D$7&gt;=4000000,65.91%,0)+IF($D$7&gt;=8000000,85.68%,0)</f>
        <v>0</v>
      </c>
      <c r="E8"/>
      <c r="F8"/>
      <c r="G8"/>
    </row>
    <row r="9" spans="1:9" s="2" customFormat="1" ht="42.95" customHeight="1">
      <c r="A9" s="54" t="s">
        <v>45</v>
      </c>
      <c r="B9" s="54"/>
      <c r="C9" s="54"/>
      <c r="D9" s="13">
        <v>0</v>
      </c>
      <c r="E9"/>
      <c r="F9"/>
      <c r="G9"/>
    </row>
    <row r="10" spans="1:9" s="2" customFormat="1" ht="42.95" customHeight="1">
      <c r="A10" s="56" t="s">
        <v>15</v>
      </c>
      <c r="B10" s="56"/>
      <c r="C10" s="56"/>
      <c r="D10" s="14">
        <v>0</v>
      </c>
      <c r="E10"/>
      <c r="F10"/>
      <c r="G10"/>
    </row>
    <row r="11" spans="1:9" s="2" customFormat="1" ht="42.95" customHeight="1">
      <c r="A11" s="54" t="s">
        <v>33</v>
      </c>
      <c r="B11" s="54"/>
      <c r="C11" s="54"/>
      <c r="D11" s="14">
        <v>0</v>
      </c>
      <c r="E11"/>
      <c r="F11"/>
      <c r="G11"/>
    </row>
    <row r="12" spans="1:9" s="2" customFormat="1" ht="42.95" customHeight="1">
      <c r="A12" s="54" t="s">
        <v>144</v>
      </c>
      <c r="B12" s="54"/>
      <c r="C12" s="54"/>
      <c r="D12" s="14">
        <v>0</v>
      </c>
      <c r="E12"/>
      <c r="F12"/>
      <c r="G12"/>
    </row>
    <row r="13" spans="1:9" s="2" customFormat="1" ht="42.95" customHeight="1">
      <c r="A13" s="54" t="s">
        <v>34</v>
      </c>
      <c r="B13" s="54"/>
      <c r="C13" s="54"/>
      <c r="D13" s="14">
        <v>0</v>
      </c>
      <c r="E13"/>
      <c r="F13"/>
      <c r="G13"/>
    </row>
    <row r="14" spans="1:9" s="5" customFormat="1" ht="42.95" customHeight="1">
      <c r="A14" s="57" t="s">
        <v>14</v>
      </c>
      <c r="B14" s="57"/>
      <c r="C14" s="57"/>
      <c r="D14" s="6">
        <f>D8+D9+D10+D12+D13</f>
        <v>0</v>
      </c>
      <c r="E14"/>
      <c r="F14"/>
      <c r="G14"/>
    </row>
    <row r="15" spans="1:9" ht="27.95" customHeight="1">
      <c r="A15" s="3"/>
      <c r="B15" s="3"/>
      <c r="C15" s="3"/>
      <c r="D15" s="3"/>
      <c r="E15"/>
      <c r="F15"/>
      <c r="G15"/>
      <c r="H15" s="2"/>
      <c r="I15" s="2"/>
    </row>
    <row r="16" spans="1:9" ht="27.95" customHeight="1">
      <c r="A16" s="60" t="s">
        <v>46</v>
      </c>
      <c r="B16" s="60"/>
      <c r="C16" s="60"/>
      <c r="D16" s="60"/>
      <c r="E16" s="2"/>
      <c r="F16" s="2"/>
      <c r="G16" s="2"/>
      <c r="H16" s="2"/>
      <c r="I16" s="2"/>
    </row>
    <row r="17" spans="1:9" ht="27.95" customHeight="1">
      <c r="A17" s="8" t="s">
        <v>1</v>
      </c>
      <c r="B17" s="15" t="s">
        <v>47</v>
      </c>
      <c r="C17" s="8" t="s">
        <v>4</v>
      </c>
      <c r="D17" s="15" t="s">
        <v>47</v>
      </c>
      <c r="E17"/>
      <c r="F17"/>
      <c r="G17"/>
      <c r="H17" s="2"/>
      <c r="I17" s="2"/>
    </row>
    <row r="18" spans="1:9" ht="27.95" customHeight="1">
      <c r="A18" s="8" t="s">
        <v>26</v>
      </c>
      <c r="B18" s="15" t="s">
        <v>47</v>
      </c>
      <c r="C18" s="8" t="s">
        <v>36</v>
      </c>
      <c r="D18" s="15" t="s">
        <v>47</v>
      </c>
      <c r="E18"/>
      <c r="F18"/>
      <c r="G18"/>
      <c r="H18" s="2"/>
      <c r="I18" s="2"/>
    </row>
    <row r="19" spans="1:9" ht="27.95" customHeight="1">
      <c r="A19" s="28" t="s">
        <v>89</v>
      </c>
      <c r="B19" s="42" t="s">
        <v>90</v>
      </c>
      <c r="C19" s="29"/>
      <c r="D19" s="29"/>
      <c r="E19" s="29"/>
      <c r="F19" s="29"/>
      <c r="G19" s="30"/>
      <c r="H19" s="30"/>
      <c r="I19" s="2"/>
    </row>
    <row r="20" spans="1:9" ht="27.95" customHeight="1">
      <c r="A20"/>
      <c r="B20"/>
      <c r="C20" s="3"/>
      <c r="D20" s="3"/>
      <c r="E20"/>
      <c r="F20"/>
      <c r="G20"/>
      <c r="H20" s="2"/>
      <c r="I20" s="2"/>
    </row>
    <row r="21" spans="1:9" ht="27.95" customHeight="1">
      <c r="A21" s="58" t="s">
        <v>117</v>
      </c>
      <c r="B21" s="58"/>
      <c r="C21" s="58"/>
      <c r="D21" s="58"/>
      <c r="E21"/>
      <c r="F21"/>
      <c r="G21"/>
      <c r="H21" s="2"/>
      <c r="I21" s="2"/>
    </row>
    <row r="22" spans="1:9" ht="27.95" customHeight="1">
      <c r="A22" s="20" t="s">
        <v>18</v>
      </c>
      <c r="B22" s="26"/>
      <c r="C22" s="20" t="s">
        <v>17</v>
      </c>
      <c r="D22" s="26"/>
      <c r="E22"/>
      <c r="F22"/>
      <c r="G22"/>
      <c r="H22" s="2"/>
      <c r="I22" s="2"/>
    </row>
    <row r="23" spans="1:9" ht="27.95" customHeight="1">
      <c r="A23" s="20" t="s">
        <v>19</v>
      </c>
      <c r="B23" s="26"/>
      <c r="C23" s="20" t="s">
        <v>20</v>
      </c>
      <c r="D23" s="26"/>
      <c r="E23"/>
      <c r="F23"/>
      <c r="G23"/>
      <c r="H23" s="2"/>
      <c r="I23" s="2"/>
    </row>
    <row r="24" spans="1:9" ht="27.95" customHeight="1">
      <c r="A24" s="20" t="s">
        <v>21</v>
      </c>
      <c r="B24" s="26"/>
      <c r="C24" s="20" t="s">
        <v>22</v>
      </c>
      <c r="D24" s="38">
        <f>D7</f>
        <v>0</v>
      </c>
      <c r="E24"/>
      <c r="F24"/>
      <c r="G24"/>
    </row>
    <row r="25" spans="1:9" ht="27.95" customHeight="1">
      <c r="A25" s="59" t="s">
        <v>31</v>
      </c>
      <c r="B25" s="59"/>
      <c r="C25" s="59"/>
      <c r="D25" s="59"/>
      <c r="E25"/>
      <c r="F25"/>
      <c r="G25"/>
    </row>
    <row r="26" spans="1:9" ht="27.95" customHeight="1">
      <c r="A26" s="21" t="s">
        <v>25</v>
      </c>
      <c r="B26" s="20"/>
      <c r="C26" s="20" t="s">
        <v>24</v>
      </c>
      <c r="D26" s="22">
        <v>0</v>
      </c>
      <c r="E26"/>
      <c r="F26"/>
      <c r="G26"/>
    </row>
    <row r="27" spans="1:9" ht="27.95" customHeight="1">
      <c r="A27" s="21" t="s">
        <v>27</v>
      </c>
      <c r="B27" s="20"/>
      <c r="C27" s="20" t="s">
        <v>24</v>
      </c>
      <c r="D27" s="22">
        <v>0</v>
      </c>
      <c r="E27"/>
      <c r="F27"/>
      <c r="G27"/>
    </row>
    <row r="28" spans="1:9" ht="27.95" customHeight="1">
      <c r="A28" s="44" t="s">
        <v>28</v>
      </c>
      <c r="B28" s="45"/>
      <c r="C28" s="20" t="s">
        <v>24</v>
      </c>
      <c r="D28" s="22">
        <v>0</v>
      </c>
      <c r="E28"/>
      <c r="F28"/>
      <c r="G28"/>
    </row>
    <row r="29" spans="1:9" ht="27.95" customHeight="1">
      <c r="A29" s="50"/>
      <c r="B29" s="51"/>
      <c r="C29" s="51"/>
      <c r="D29" s="52"/>
      <c r="E29"/>
      <c r="F29"/>
      <c r="G29"/>
    </row>
    <row r="30" spans="1:9" ht="27.95" customHeight="1">
      <c r="A30" s="44" t="s">
        <v>1</v>
      </c>
      <c r="B30" s="45"/>
      <c r="C30" s="20" t="s">
        <v>24</v>
      </c>
      <c r="D30" s="23">
        <f>IF(AND($B17="S",$D$7&lt;=1100,$D$7&gt;0),$B3+($B3*$D$14),0)+IF(AND($B17="S",$D$7&gt;1100.01,$D$7&lt;=5200),$C3+($C3*$D$14),0)+IF(AND($B17="S",$D$7&gt;5200.01,$D$7&lt;=26000),$D3+($D3*$D$14),0)+IF(AND($B17="S",$D$7&gt;26000.01,$D$7&lt;=52000),$E3+($E3*$D$14),0)+IF(AND($B17="S",$D$7&gt;52000.01,$D$7&lt;=260000),$F3+($F3*$D$14),0)+IF(AND($B17="S",$D$7&gt;260000.01),$G3+($G3*$D$14),0)</f>
        <v>0</v>
      </c>
      <c r="E30"/>
      <c r="F30"/>
      <c r="G30"/>
    </row>
    <row r="31" spans="1:9" ht="27.95" customHeight="1">
      <c r="A31" s="44" t="s">
        <v>2</v>
      </c>
      <c r="B31" s="45"/>
      <c r="C31" s="20" t="s">
        <v>24</v>
      </c>
      <c r="D31" s="23">
        <f>IF(AND($B18="S",$D$7&lt;=1100,$D$7&gt;0),$B4+($B4*$D$14),0)+IF(AND($B18="S",$D$7&gt;1100.01,$D$7&lt;=5200),$C4+($C4*$D$14),0)+IF(AND($B18="S",$D$7&gt;5200.01,$D$7&lt;=26000),$D4+($D4*$D$14),0)+IF(AND($B18="S",$D$7&gt;26000.01,$D$7&lt;=52000),$E4+($E4*$D$14),0)+IF(AND($B18="S",$D$7&gt;52000.01,$D$7&lt;=260000),$F4+($F4*$D$14),0)+IF(AND($B18="S",$D$7&gt;260000.01),$G4+($G4*$D$14),0)</f>
        <v>0</v>
      </c>
      <c r="E31"/>
      <c r="F31"/>
      <c r="G31"/>
    </row>
    <row r="32" spans="1:9" ht="27.95" customHeight="1">
      <c r="A32" s="44" t="s">
        <v>4</v>
      </c>
      <c r="B32" s="45"/>
      <c r="C32" s="20" t="s">
        <v>24</v>
      </c>
      <c r="D32" s="23">
        <f>IF(AND($D17="S",$D$7&lt;=1100,$D$7&gt;0),$B5+($B5*$D$14),0)+IF(AND($D17="S",$D$7&gt;1100.01,$D$7&lt;=5200),$C5+($C5*$D$14),0)+IF(AND($D17="S",$D$7&gt;5200.01,$D$7&lt;=26000),$D5+($D5*$D$14),0)+IF(AND($D17="S",$D$7&gt;26000.01,$D$7&lt;=52000),$E5+($E5*$D$14),0)+IF(AND($D17="S",$D$7&gt;52000.01,$D$7&lt;=260000),$F5+($F5*$D$14),0)+IF(AND($D17="S",$D$7&gt;260000.01),$G5+($G5*$D$14),0)</f>
        <v>0</v>
      </c>
      <c r="E32"/>
      <c r="F32"/>
      <c r="G32"/>
    </row>
    <row r="33" spans="1:7" ht="27.95" customHeight="1">
      <c r="A33" s="44" t="s">
        <v>48</v>
      </c>
      <c r="B33" s="45"/>
      <c r="C33" s="20" t="s">
        <v>24</v>
      </c>
      <c r="D33" s="23">
        <f>SUM(D30:D32)*0.15</f>
        <v>0</v>
      </c>
      <c r="E33"/>
      <c r="F33"/>
      <c r="G33"/>
    </row>
    <row r="34" spans="1:7" ht="27.95" customHeight="1">
      <c r="A34" s="50"/>
      <c r="B34" s="51"/>
      <c r="C34" s="51"/>
      <c r="D34" s="52"/>
      <c r="E34"/>
      <c r="F34"/>
      <c r="G34"/>
    </row>
    <row r="35" spans="1:7" ht="27.95" customHeight="1">
      <c r="A35" s="46" t="s">
        <v>30</v>
      </c>
      <c r="B35" s="47"/>
      <c r="C35" s="20" t="s">
        <v>24</v>
      </c>
      <c r="D35" s="23">
        <f>SUM(D27:D33)</f>
        <v>0</v>
      </c>
      <c r="E35"/>
      <c r="F35"/>
      <c r="G35"/>
    </row>
    <row r="36" spans="1:7" ht="27.95" customHeight="1">
      <c r="A36" s="46" t="s">
        <v>49</v>
      </c>
      <c r="B36" s="47"/>
      <c r="C36" s="20" t="s">
        <v>24</v>
      </c>
      <c r="D36" s="23">
        <f>D35*0.04</f>
        <v>0</v>
      </c>
      <c r="E36"/>
      <c r="F36"/>
      <c r="G36"/>
    </row>
    <row r="37" spans="1:7" ht="27.95" customHeight="1">
      <c r="A37" s="46" t="s">
        <v>50</v>
      </c>
      <c r="B37" s="47"/>
      <c r="C37" s="20" t="s">
        <v>24</v>
      </c>
      <c r="D37" s="23">
        <f>IF($B$19="S",(D35+D36)*0.22,0)</f>
        <v>0</v>
      </c>
      <c r="E37"/>
      <c r="F37"/>
      <c r="G37"/>
    </row>
    <row r="38" spans="1:7" ht="27.95" customHeight="1">
      <c r="A38" s="46" t="s">
        <v>10</v>
      </c>
      <c r="B38" s="47"/>
      <c r="C38" s="20" t="s">
        <v>24</v>
      </c>
      <c r="D38" s="23">
        <f>SUM(D35:D37)</f>
        <v>0</v>
      </c>
      <c r="E38"/>
      <c r="F38"/>
      <c r="G38"/>
    </row>
    <row r="39" spans="1:7" ht="27.95" customHeight="1">
      <c r="A39" s="46" t="s">
        <v>35</v>
      </c>
      <c r="B39" s="47"/>
      <c r="C39" s="20" t="s">
        <v>24</v>
      </c>
      <c r="D39" s="23">
        <f>IF(D18="S",D35*-0.2,0)</f>
        <v>0</v>
      </c>
      <c r="E39"/>
      <c r="F39"/>
      <c r="G39"/>
    </row>
    <row r="40" spans="1:7" ht="27.95" customHeight="1">
      <c r="A40" s="46" t="s">
        <v>23</v>
      </c>
      <c r="B40" s="47"/>
      <c r="C40" s="20" t="s">
        <v>24</v>
      </c>
      <c r="D40" s="23">
        <f>D26</f>
        <v>0</v>
      </c>
      <c r="E40"/>
      <c r="F40"/>
      <c r="G40"/>
    </row>
    <row r="41" spans="1:7" ht="27.95" customHeight="1">
      <c r="A41" s="48" t="s">
        <v>32</v>
      </c>
      <c r="B41" s="49"/>
      <c r="C41" s="24" t="s">
        <v>24</v>
      </c>
      <c r="D41" s="25">
        <f>SUM(D38:D40)</f>
        <v>0</v>
      </c>
      <c r="E41"/>
      <c r="F41"/>
      <c r="G41"/>
    </row>
    <row r="42" spans="1:7" ht="18">
      <c r="A42" s="7"/>
      <c r="B42" s="7"/>
      <c r="C42" s="7"/>
      <c r="D42" s="7"/>
      <c r="E42" s="7"/>
      <c r="F42" s="7"/>
      <c r="G42" s="7"/>
    </row>
    <row r="43" spans="1:7" ht="18">
      <c r="A43" s="7"/>
      <c r="B43" s="7"/>
      <c r="C43" s="7"/>
      <c r="D43" s="7"/>
      <c r="E43" s="7"/>
      <c r="F43" s="7"/>
      <c r="G43" s="7"/>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sheetData>
  <sheetProtection password="8F75" sheet="1" objects="1" scenarios="1" selectLockedCells="1"/>
  <dataConsolidate/>
  <mergeCells count="26">
    <mergeCell ref="A40:B40"/>
    <mergeCell ref="A41:B41"/>
    <mergeCell ref="A34:D34"/>
    <mergeCell ref="A35:B35"/>
    <mergeCell ref="A36:B36"/>
    <mergeCell ref="A37:B37"/>
    <mergeCell ref="A38:B38"/>
    <mergeCell ref="A39:B39"/>
    <mergeCell ref="A33:B33"/>
    <mergeCell ref="A12:C12"/>
    <mergeCell ref="A13:C13"/>
    <mergeCell ref="A14:C14"/>
    <mergeCell ref="A16:D16"/>
    <mergeCell ref="A21:D21"/>
    <mergeCell ref="A25:D25"/>
    <mergeCell ref="A28:B28"/>
    <mergeCell ref="A29:D29"/>
    <mergeCell ref="A30:B30"/>
    <mergeCell ref="A31:B31"/>
    <mergeCell ref="A32:B32"/>
    <mergeCell ref="A11:C11"/>
    <mergeCell ref="A1:G1"/>
    <mergeCell ref="A7:C7"/>
    <mergeCell ref="A8:C8"/>
    <mergeCell ref="A9:C9"/>
    <mergeCell ref="A10:C10"/>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1"/>
  <sheetViews>
    <sheetView workbookViewId="0">
      <selection activeCell="D20" sqref="D20"/>
    </sheetView>
  </sheetViews>
  <sheetFormatPr defaultColWidth="11" defaultRowHeight="15.75"/>
  <cols>
    <col min="1" max="7" width="37.875" style="1" customWidth="1"/>
    <col min="9" max="9" width="13.125" customWidth="1"/>
  </cols>
  <sheetData>
    <row r="1" spans="1:9" ht="57" customHeight="1">
      <c r="A1" s="61" t="s">
        <v>68</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240</v>
      </c>
      <c r="C3" s="12">
        <v>875</v>
      </c>
      <c r="D3" s="12">
        <v>1890</v>
      </c>
      <c r="E3" s="12">
        <v>3510</v>
      </c>
      <c r="F3" s="12">
        <v>5130</v>
      </c>
      <c r="G3" s="12">
        <v>7425</v>
      </c>
    </row>
    <row r="4" spans="1:9" ht="57" customHeight="1">
      <c r="A4" s="11" t="s">
        <v>2</v>
      </c>
      <c r="B4" s="12">
        <v>200</v>
      </c>
      <c r="C4" s="12">
        <v>740</v>
      </c>
      <c r="D4" s="12">
        <v>1280</v>
      </c>
      <c r="E4" s="12">
        <v>1960</v>
      </c>
      <c r="F4" s="12">
        <v>2767</v>
      </c>
      <c r="G4" s="12">
        <v>3700</v>
      </c>
    </row>
    <row r="5" spans="1:9" ht="57" customHeight="1">
      <c r="A5" s="11" t="s">
        <v>3</v>
      </c>
      <c r="B5" s="12">
        <v>135</v>
      </c>
      <c r="C5" s="12">
        <v>675</v>
      </c>
      <c r="D5" s="12">
        <v>1280</v>
      </c>
      <c r="E5" s="12">
        <v>2090</v>
      </c>
      <c r="F5" s="12">
        <v>2970</v>
      </c>
      <c r="G5" s="12">
        <v>4050</v>
      </c>
    </row>
    <row r="6" spans="1:9" ht="57" customHeight="1">
      <c r="A6" s="11" t="s">
        <v>4</v>
      </c>
      <c r="B6" s="12">
        <v>135</v>
      </c>
      <c r="C6" s="12">
        <v>740</v>
      </c>
      <c r="D6" s="12">
        <v>1280</v>
      </c>
      <c r="E6" s="12">
        <v>2360</v>
      </c>
      <c r="F6" s="12">
        <v>3440</v>
      </c>
      <c r="G6" s="12">
        <v>4930</v>
      </c>
    </row>
    <row r="7" spans="1:9" ht="27.95" customHeight="1">
      <c r="A7" s="3"/>
      <c r="B7" s="4"/>
      <c r="C7" s="4"/>
      <c r="D7" s="4"/>
      <c r="E7" s="4"/>
      <c r="F7" s="4"/>
      <c r="G7" s="4"/>
    </row>
    <row r="8" spans="1:9" s="2" customFormat="1" ht="42.95" customHeight="1">
      <c r="A8" s="55" t="s">
        <v>43</v>
      </c>
      <c r="B8" s="55"/>
      <c r="C8" s="55"/>
      <c r="D8" s="16">
        <v>0</v>
      </c>
      <c r="E8" s="19" t="s">
        <v>44</v>
      </c>
      <c r="F8" s="18"/>
    </row>
    <row r="9" spans="1:9" s="2" customFormat="1" ht="42.95" customHeight="1">
      <c r="A9" s="63" t="s">
        <v>13</v>
      </c>
      <c r="B9" s="63"/>
      <c r="C9" s="63"/>
      <c r="D9" s="41">
        <f>IF($D$8&gt;=520000,30%,0)+IF($D$8&gt;=1000000,39%,0)+IF($D$8&gt;=2000000,50.7%,0)+IF($D$8&gt;=4000000,65.91%,0)+IF($D$8&gt;=8000000,85.68%,0)</f>
        <v>0</v>
      </c>
      <c r="E9"/>
      <c r="F9"/>
      <c r="G9"/>
    </row>
    <row r="10" spans="1:9" s="2" customFormat="1" ht="42.95" customHeight="1">
      <c r="A10" s="54" t="s">
        <v>45</v>
      </c>
      <c r="B10" s="54"/>
      <c r="C10" s="54"/>
      <c r="D10" s="13">
        <v>0</v>
      </c>
      <c r="E10"/>
      <c r="F10"/>
      <c r="G10"/>
    </row>
    <row r="11" spans="1:9" s="2" customFormat="1" ht="42.95" customHeight="1">
      <c r="A11" s="56" t="s">
        <v>15</v>
      </c>
      <c r="B11" s="56"/>
      <c r="C11" s="56"/>
      <c r="D11" s="14">
        <v>0</v>
      </c>
      <c r="E11"/>
      <c r="F11"/>
      <c r="G11"/>
    </row>
    <row r="12" spans="1:9" s="2" customFormat="1" ht="42.95" customHeight="1">
      <c r="A12" s="54" t="s">
        <v>33</v>
      </c>
      <c r="B12" s="54"/>
      <c r="C12" s="54"/>
      <c r="D12" s="14">
        <v>0</v>
      </c>
      <c r="E12"/>
      <c r="F12"/>
      <c r="G12"/>
    </row>
    <row r="13" spans="1:9" s="2" customFormat="1" ht="42.95" customHeight="1">
      <c r="A13" s="54" t="s">
        <v>144</v>
      </c>
      <c r="B13" s="54"/>
      <c r="C13" s="54"/>
      <c r="D13" s="14">
        <v>0</v>
      </c>
      <c r="E13"/>
      <c r="F13"/>
      <c r="G13"/>
    </row>
    <row r="14" spans="1:9" s="2" customFormat="1" ht="42.95" customHeight="1">
      <c r="A14" s="54" t="s">
        <v>34</v>
      </c>
      <c r="B14" s="54"/>
      <c r="C14" s="54"/>
      <c r="D14" s="14">
        <v>0</v>
      </c>
      <c r="E14"/>
      <c r="F14"/>
      <c r="G14"/>
    </row>
    <row r="15" spans="1:9" s="5" customFormat="1" ht="42.95" customHeight="1">
      <c r="A15" s="57" t="s">
        <v>14</v>
      </c>
      <c r="B15" s="57"/>
      <c r="C15" s="57"/>
      <c r="D15" s="6">
        <f>D9+D10+D11+D13+D14</f>
        <v>0</v>
      </c>
      <c r="E15"/>
      <c r="F15"/>
      <c r="G15"/>
    </row>
    <row r="16" spans="1:9" ht="27.95" customHeight="1">
      <c r="A16" s="3"/>
      <c r="B16" s="3"/>
      <c r="C16" s="3"/>
      <c r="D16" s="3"/>
      <c r="E16"/>
      <c r="F16"/>
      <c r="G16"/>
      <c r="H16" s="2"/>
      <c r="I16" s="2"/>
    </row>
    <row r="17" spans="1:9" ht="27.95" customHeight="1">
      <c r="A17" s="60" t="s">
        <v>46</v>
      </c>
      <c r="B17" s="60"/>
      <c r="C17" s="60"/>
      <c r="D17" s="60"/>
      <c r="E17" s="2"/>
      <c r="F17" s="2"/>
      <c r="G17" s="2"/>
      <c r="H17" s="2"/>
      <c r="I17" s="2"/>
    </row>
    <row r="18" spans="1:9" ht="27.95" customHeight="1">
      <c r="A18" s="8" t="s">
        <v>1</v>
      </c>
      <c r="B18" s="15" t="s">
        <v>47</v>
      </c>
      <c r="C18" s="8" t="s">
        <v>3</v>
      </c>
      <c r="D18" s="15" t="s">
        <v>47</v>
      </c>
      <c r="E18"/>
      <c r="F18"/>
      <c r="G18"/>
      <c r="H18" s="2"/>
      <c r="I18" s="2"/>
    </row>
    <row r="19" spans="1:9" ht="27.95" customHeight="1">
      <c r="A19" s="8" t="s">
        <v>26</v>
      </c>
      <c r="B19" s="15" t="s">
        <v>47</v>
      </c>
      <c r="C19" s="8" t="s">
        <v>4</v>
      </c>
      <c r="D19" s="15" t="s">
        <v>47</v>
      </c>
      <c r="E19"/>
      <c r="F19"/>
      <c r="G19"/>
      <c r="H19" s="2"/>
      <c r="I19" s="2"/>
    </row>
    <row r="20" spans="1:9" ht="27.95" customHeight="1">
      <c r="A20" s="8" t="s">
        <v>36</v>
      </c>
      <c r="B20" s="15" t="s">
        <v>47</v>
      </c>
      <c r="C20" s="8" t="s">
        <v>89</v>
      </c>
      <c r="D20" s="15" t="s">
        <v>90</v>
      </c>
      <c r="E20"/>
      <c r="F20"/>
      <c r="G20"/>
      <c r="H20" s="2"/>
      <c r="I20" s="2"/>
    </row>
    <row r="21" spans="1:9" ht="27.95" customHeight="1">
      <c r="A21"/>
      <c r="B21"/>
      <c r="C21" s="3"/>
      <c r="D21" s="3"/>
      <c r="E21"/>
      <c r="F21"/>
      <c r="G21"/>
      <c r="H21" s="2"/>
      <c r="I21" s="2"/>
    </row>
    <row r="22" spans="1:9" ht="27.95" customHeight="1">
      <c r="A22" s="58" t="s">
        <v>118</v>
      </c>
      <c r="B22" s="58"/>
      <c r="C22" s="58"/>
      <c r="D22" s="58"/>
      <c r="E22"/>
      <c r="F22"/>
      <c r="G22"/>
      <c r="H22" s="2"/>
      <c r="I22" s="2"/>
    </row>
    <row r="23" spans="1:9" ht="27.95" customHeight="1">
      <c r="A23" s="20" t="s">
        <v>18</v>
      </c>
      <c r="B23" s="26"/>
      <c r="C23" s="20" t="s">
        <v>17</v>
      </c>
      <c r="D23" s="26"/>
      <c r="E23"/>
      <c r="F23"/>
      <c r="G23"/>
      <c r="H23" s="2"/>
      <c r="I23" s="2"/>
    </row>
    <row r="24" spans="1:9" ht="27.95" customHeight="1">
      <c r="A24" s="20" t="s">
        <v>19</v>
      </c>
      <c r="B24" s="26"/>
      <c r="C24" s="20" t="s">
        <v>20</v>
      </c>
      <c r="D24" s="26"/>
      <c r="E24"/>
      <c r="F24"/>
      <c r="G24"/>
      <c r="H24" s="2"/>
      <c r="I24" s="2"/>
    </row>
    <row r="25" spans="1:9" ht="27.95" customHeight="1">
      <c r="A25" s="20" t="s">
        <v>21</v>
      </c>
      <c r="B25" s="26"/>
      <c r="C25" s="20" t="s">
        <v>22</v>
      </c>
      <c r="D25" s="38">
        <f>D8</f>
        <v>0</v>
      </c>
      <c r="E25"/>
      <c r="F25"/>
      <c r="G25"/>
    </row>
    <row r="26" spans="1:9" ht="27.95" customHeight="1">
      <c r="A26" s="59" t="s">
        <v>31</v>
      </c>
      <c r="B26" s="59"/>
      <c r="C26" s="59"/>
      <c r="D26" s="59"/>
      <c r="E26"/>
      <c r="F26"/>
      <c r="G26"/>
    </row>
    <row r="27" spans="1:9" ht="27.95" customHeight="1">
      <c r="A27" s="21" t="s">
        <v>25</v>
      </c>
      <c r="B27" s="20"/>
      <c r="C27" s="20" t="s">
        <v>24</v>
      </c>
      <c r="D27" s="22">
        <v>0</v>
      </c>
      <c r="E27"/>
      <c r="F27"/>
      <c r="G27"/>
    </row>
    <row r="28" spans="1:9" ht="27.95" customHeight="1">
      <c r="A28" s="21" t="s">
        <v>27</v>
      </c>
      <c r="B28" s="20"/>
      <c r="C28" s="20" t="s">
        <v>24</v>
      </c>
      <c r="D28" s="22">
        <v>0</v>
      </c>
      <c r="E28"/>
      <c r="F28"/>
      <c r="G28"/>
    </row>
    <row r="29" spans="1:9" ht="27.95" customHeight="1">
      <c r="A29" s="44" t="s">
        <v>28</v>
      </c>
      <c r="B29" s="45"/>
      <c r="C29" s="20" t="s">
        <v>24</v>
      </c>
      <c r="D29" s="22">
        <v>0</v>
      </c>
      <c r="E29"/>
      <c r="F29"/>
      <c r="G29"/>
    </row>
    <row r="30" spans="1:9" ht="27.95" customHeight="1">
      <c r="A30" s="50"/>
      <c r="B30" s="51"/>
      <c r="C30" s="51"/>
      <c r="D30" s="52"/>
      <c r="E30"/>
      <c r="F30"/>
      <c r="G30"/>
    </row>
    <row r="31" spans="1:9" ht="27.95" customHeight="1">
      <c r="A31" s="44" t="s">
        <v>1</v>
      </c>
      <c r="B31" s="45"/>
      <c r="C31" s="20" t="s">
        <v>24</v>
      </c>
      <c r="D31" s="23">
        <f>IF(AND($B18="S",$D$8&lt;=1100,$D$8&gt;0),$B3+($B3*$D$15),0)+IF(AND($B18="S",$D$8&gt;1100.01,$D$8&lt;=5200),$C3+($C3*$D$15),0)+IF(AND($B18="S",$D$8&gt;5200.01,$D$8&lt;=26000),$D3+($D3*$D$15),0)+IF(AND($B18="S",$D$8&gt;26000.01,$D$8&lt;=52000),$E3+($E3*$D$15),0)+IF(AND($B18="S",$D$8&gt;52000.01,$D$8&lt;=260000),$F3+($F3*$D$15),0)+IF(AND($B18="S",$D$8&gt;260000.01),$G3+($G3*$D$15),0)</f>
        <v>0</v>
      </c>
      <c r="E31"/>
      <c r="F31"/>
      <c r="G31"/>
    </row>
    <row r="32" spans="1:9" ht="27.95" customHeight="1">
      <c r="A32" s="44" t="s">
        <v>2</v>
      </c>
      <c r="B32" s="45"/>
      <c r="C32" s="20" t="s">
        <v>24</v>
      </c>
      <c r="D32" s="23">
        <f>IF(AND($B19="S",$D$8&lt;=1100,$D$8&gt;0),$B4+($B4*$D$15),0)+IF(AND($B19="S",$D$8&gt;1100.01,$D$8&lt;=5200),$C4+($C4*$D$15),0)+IF(AND($B19="S",$D$8&gt;5200.01,$D$8&lt;=26000),$D4+($D4*$D$15),0)+IF(AND($B19="S",$D$8&gt;26000.01,$D$8&lt;=52000),$E4+($E4*$D$15),0)+IF(AND($B19="S",$D$8&gt;52000.01,$D$8&lt;=260000),$F4+($F4*$D$15),0)+IF(AND($B19="S",$D$8&gt;260000.01),$G4+($G4*$D$15),0)</f>
        <v>0</v>
      </c>
      <c r="E32"/>
      <c r="F32"/>
      <c r="G32"/>
    </row>
    <row r="33" spans="1:7" ht="27.95" customHeight="1">
      <c r="A33" s="44" t="s">
        <v>3</v>
      </c>
      <c r="B33" s="45"/>
      <c r="C33" s="20" t="s">
        <v>24</v>
      </c>
      <c r="D33" s="23">
        <f>IF(AND($D18="S",$D$8&lt;=1100,$D$8&gt;0),$B5+($B5*$D$15),0)+IF(AND($D18="S",$D$8&gt;1100.01,$D$8&lt;=5200),$C5+($C5*$D$15),0)+IF(AND($D18="S",$D$8&gt;5200.01,$D$8&lt;=26000),$D5+($D5*$D$15),0)+IF(AND($D18="S",$D$8&gt;26000.01,$D$8&lt;=52000),$E5+($E5*$D$15),0)+IF(AND($D18="S",$D$8&gt;52000.01,$D$8&lt;=260000),$F5+($F5*$D$15),0)+IF(AND($D18="S",$D$8&gt;260000.01),$G5+($G5*$D$15),0)</f>
        <v>0</v>
      </c>
      <c r="E33"/>
      <c r="F33"/>
      <c r="G33"/>
    </row>
    <row r="34" spans="1:7" ht="27.95" customHeight="1">
      <c r="A34" s="44" t="s">
        <v>4</v>
      </c>
      <c r="B34" s="45"/>
      <c r="C34" s="20" t="s">
        <v>24</v>
      </c>
      <c r="D34" s="23">
        <f>((IF(AND($D19="S",$D$8&lt;=1100,$D$8&gt;0),$B6+($B6*$D$15),0)+IF(AND($D19="S",$D$8&gt;1100.01,$D$8&lt;=5200),$C6+($C6*$D$15),0)+IF(AND($D19="S",$D$8&gt;5200.01,$D$8&lt;=26000),$D6+($D6*$D$15),0)+IF(AND($D19="S",$D$8&gt;26000.01,$D$8&lt;=52000),$E6+($E6*$D$15),0)+IF(AND($D19="S",$D$8&gt;52000.01,$D$8&lt;=260000),$F6+($F6*$D$15),0)+IF(AND($D19="S",$D$8&gt;260000.01),$G6+($G6*$D$15),0))*D12)+(IF(AND($D19="S",$D$8&lt;=1100,$D$8&gt;0),$B6+($B6*$D$15),0)+IF(AND($D19="S",$D$8&gt;1100.01,$D$8&lt;=5200),$C6+($C6*$D$15),0)+IF(AND($D19="S",$D$8&gt;5200.01,$D$8&lt;=26000),$D6+($D6*$D$15),0)+IF(AND($D19="S",$D$8&gt;26000.01,$D$8&lt;=52000),$E6+($E6*$D$15),0)+IF(AND($D19="S",$D$8&gt;52000.01,$D$8&lt;=260000),$F6+($F6*$D$15),0)+IF(AND($D19="S",$D$8&gt;260000.01),$G6+($G6*$D$15),0))</f>
        <v>0</v>
      </c>
      <c r="E34"/>
      <c r="F34"/>
      <c r="G34"/>
    </row>
    <row r="35" spans="1:7" ht="27.95" customHeight="1">
      <c r="A35" s="44" t="s">
        <v>48</v>
      </c>
      <c r="B35" s="45"/>
      <c r="C35" s="20" t="s">
        <v>24</v>
      </c>
      <c r="D35" s="23">
        <f>SUM(D31:D34)*0.15</f>
        <v>0</v>
      </c>
      <c r="E35"/>
      <c r="F35"/>
      <c r="G35"/>
    </row>
    <row r="36" spans="1:7" ht="27.95" customHeight="1">
      <c r="A36" s="50"/>
      <c r="B36" s="51"/>
      <c r="C36" s="51"/>
      <c r="D36" s="52"/>
      <c r="E36"/>
      <c r="F36"/>
      <c r="G36"/>
    </row>
    <row r="37" spans="1:7" ht="27.95" customHeight="1">
      <c r="A37" s="46" t="s">
        <v>30</v>
      </c>
      <c r="B37" s="47"/>
      <c r="C37" s="20" t="s">
        <v>24</v>
      </c>
      <c r="D37" s="23">
        <f>SUM(D28:D35)</f>
        <v>0</v>
      </c>
      <c r="E37"/>
      <c r="F37"/>
      <c r="G37"/>
    </row>
    <row r="38" spans="1:7" ht="27.95" customHeight="1">
      <c r="A38" s="46" t="s">
        <v>49</v>
      </c>
      <c r="B38" s="47"/>
      <c r="C38" s="20" t="s">
        <v>24</v>
      </c>
      <c r="D38" s="23">
        <f>D37*0.04</f>
        <v>0</v>
      </c>
      <c r="E38"/>
      <c r="F38"/>
      <c r="G38"/>
    </row>
    <row r="39" spans="1:7" ht="27.95" customHeight="1">
      <c r="A39" s="46" t="s">
        <v>50</v>
      </c>
      <c r="B39" s="47"/>
      <c r="C39" s="20" t="s">
        <v>24</v>
      </c>
      <c r="D39" s="23">
        <f>IF($D$20="S",(D37+D38)*0.22,0)</f>
        <v>0</v>
      </c>
      <c r="E39"/>
      <c r="F39"/>
      <c r="G39"/>
    </row>
    <row r="40" spans="1:7" ht="27.95" customHeight="1">
      <c r="A40" s="46" t="s">
        <v>10</v>
      </c>
      <c r="B40" s="47"/>
      <c r="C40" s="20" t="s">
        <v>24</v>
      </c>
      <c r="D40" s="23">
        <f>SUM(D37:D39)</f>
        <v>0</v>
      </c>
      <c r="E40"/>
      <c r="F40"/>
      <c r="G40"/>
    </row>
    <row r="41" spans="1:7" ht="27.95" customHeight="1">
      <c r="A41" s="46" t="s">
        <v>35</v>
      </c>
      <c r="B41" s="47"/>
      <c r="C41" s="20" t="s">
        <v>24</v>
      </c>
      <c r="D41" s="23">
        <f>IF(B20="S",D37*-0.2,0)</f>
        <v>0</v>
      </c>
      <c r="E41"/>
      <c r="F41"/>
      <c r="G41"/>
    </row>
    <row r="42" spans="1:7" ht="27.95" customHeight="1">
      <c r="A42" s="46" t="s">
        <v>23</v>
      </c>
      <c r="B42" s="47"/>
      <c r="C42" s="20" t="s">
        <v>24</v>
      </c>
      <c r="D42" s="23">
        <f>D27</f>
        <v>0</v>
      </c>
      <c r="E42"/>
      <c r="F42"/>
      <c r="G42"/>
    </row>
    <row r="43" spans="1:7" ht="27.95" customHeight="1">
      <c r="A43" s="48" t="s">
        <v>32</v>
      </c>
      <c r="B43" s="49"/>
      <c r="C43" s="24" t="s">
        <v>24</v>
      </c>
      <c r="D43" s="25">
        <f>SUM(D40:D42)</f>
        <v>0</v>
      </c>
      <c r="E43"/>
      <c r="F43"/>
      <c r="G43"/>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sheetData>
  <sheetProtection password="8F75" sheet="1" objects="1" scenarios="1" selectLockedCells="1"/>
  <dataConsolidate/>
  <mergeCells count="27">
    <mergeCell ref="A12:C12"/>
    <mergeCell ref="A1:G1"/>
    <mergeCell ref="A8:C8"/>
    <mergeCell ref="A9:C9"/>
    <mergeCell ref="A10:C10"/>
    <mergeCell ref="A11:C11"/>
    <mergeCell ref="A34:B34"/>
    <mergeCell ref="A13:C13"/>
    <mergeCell ref="A14:C14"/>
    <mergeCell ref="A15:C15"/>
    <mergeCell ref="A17:D17"/>
    <mergeCell ref="A22:D22"/>
    <mergeCell ref="A26:D26"/>
    <mergeCell ref="A29:B29"/>
    <mergeCell ref="A30:D30"/>
    <mergeCell ref="A31:B31"/>
    <mergeCell ref="A32:B32"/>
    <mergeCell ref="A33:B33"/>
    <mergeCell ref="A41:B41"/>
    <mergeCell ref="A42:B42"/>
    <mergeCell ref="A43:B43"/>
    <mergeCell ref="A35:B35"/>
    <mergeCell ref="A36:D36"/>
    <mergeCell ref="A37:B37"/>
    <mergeCell ref="A38:B38"/>
    <mergeCell ref="A39:B39"/>
    <mergeCell ref="A40:B40"/>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65"/>
  <sheetViews>
    <sheetView topLeftCell="A9" workbookViewId="0">
      <selection activeCell="A27" sqref="A27:D27"/>
    </sheetView>
  </sheetViews>
  <sheetFormatPr defaultColWidth="11" defaultRowHeight="15.75"/>
  <cols>
    <col min="1" max="14" width="37.875" style="1" customWidth="1"/>
    <col min="16" max="16" width="13.125" customWidth="1"/>
  </cols>
  <sheetData>
    <row r="1" spans="1:16" ht="57" customHeight="1">
      <c r="A1" s="61" t="s">
        <v>67</v>
      </c>
      <c r="B1" s="62"/>
      <c r="C1" s="62"/>
      <c r="D1" s="62"/>
      <c r="E1" s="62"/>
      <c r="F1" s="62"/>
      <c r="G1" s="62"/>
      <c r="H1" s="62"/>
      <c r="I1" s="62"/>
      <c r="J1" s="62"/>
      <c r="K1" s="62"/>
      <c r="L1" s="62"/>
      <c r="M1" s="62"/>
      <c r="N1" s="62"/>
    </row>
    <row r="2" spans="1:16" ht="57" customHeight="1">
      <c r="A2" s="9" t="s">
        <v>11</v>
      </c>
      <c r="B2" s="10" t="s">
        <v>71</v>
      </c>
      <c r="C2" s="10" t="s">
        <v>72</v>
      </c>
      <c r="D2" s="10" t="s">
        <v>83</v>
      </c>
      <c r="E2" s="10" t="s">
        <v>73</v>
      </c>
      <c r="F2" s="10" t="s">
        <v>74</v>
      </c>
      <c r="G2" s="10" t="s">
        <v>75</v>
      </c>
      <c r="H2" s="10" t="s">
        <v>76</v>
      </c>
      <c r="I2" s="10" t="s">
        <v>77</v>
      </c>
      <c r="J2" s="10" t="s">
        <v>78</v>
      </c>
      <c r="K2" s="10" t="s">
        <v>79</v>
      </c>
      <c r="L2" s="10" t="s">
        <v>80</v>
      </c>
      <c r="M2" s="10" t="s">
        <v>81</v>
      </c>
      <c r="N2" s="10" t="s">
        <v>82</v>
      </c>
      <c r="O2" s="2"/>
      <c r="P2" s="2"/>
    </row>
    <row r="3" spans="1:16" ht="57" customHeight="1">
      <c r="A3" s="11" t="s">
        <v>12</v>
      </c>
      <c r="B3" s="12">
        <v>360</v>
      </c>
      <c r="C3" s="12">
        <v>810</v>
      </c>
      <c r="D3" s="12">
        <v>810</v>
      </c>
      <c r="E3" s="12">
        <v>360</v>
      </c>
      <c r="F3" s="12">
        <v>360</v>
      </c>
      <c r="G3" s="12">
        <v>810</v>
      </c>
      <c r="H3" s="12">
        <v>450</v>
      </c>
      <c r="I3" s="12">
        <v>450</v>
      </c>
      <c r="J3" s="12">
        <v>720</v>
      </c>
      <c r="K3" s="12">
        <v>450</v>
      </c>
      <c r="L3" s="12">
        <v>450</v>
      </c>
      <c r="M3" s="12">
        <v>720</v>
      </c>
      <c r="N3" s="12">
        <v>900</v>
      </c>
    </row>
    <row r="4" spans="1:16" ht="57" customHeight="1">
      <c r="A4" s="11" t="s">
        <v>2</v>
      </c>
      <c r="B4" s="12">
        <v>450</v>
      </c>
      <c r="C4" s="12">
        <v>630</v>
      </c>
      <c r="D4" s="12">
        <v>0</v>
      </c>
      <c r="E4" s="12">
        <v>1170</v>
      </c>
      <c r="F4" s="12">
        <v>1170</v>
      </c>
      <c r="G4" s="12">
        <v>720</v>
      </c>
      <c r="H4" s="12">
        <v>540</v>
      </c>
      <c r="I4" s="12">
        <v>720</v>
      </c>
      <c r="J4" s="12">
        <v>1350</v>
      </c>
      <c r="K4" s="12">
        <v>900</v>
      </c>
      <c r="L4" s="12">
        <v>900</v>
      </c>
      <c r="M4" s="12">
        <v>1890</v>
      </c>
      <c r="N4" s="12">
        <v>2520</v>
      </c>
    </row>
    <row r="5" spans="1:16" ht="57" customHeight="1">
      <c r="A5" s="11" t="s">
        <v>3</v>
      </c>
      <c r="B5" s="12">
        <v>720</v>
      </c>
      <c r="C5" s="12">
        <v>990</v>
      </c>
      <c r="D5" s="12">
        <v>1350</v>
      </c>
      <c r="E5" s="12">
        <v>0</v>
      </c>
      <c r="F5" s="12">
        <v>0</v>
      </c>
      <c r="G5" s="12">
        <v>990</v>
      </c>
      <c r="H5" s="12">
        <v>1080</v>
      </c>
      <c r="I5" s="12">
        <v>1350</v>
      </c>
      <c r="J5" s="12">
        <v>2250</v>
      </c>
      <c r="K5" s="12">
        <v>1350</v>
      </c>
      <c r="L5" s="12">
        <v>1350</v>
      </c>
      <c r="M5" s="12">
        <v>2160</v>
      </c>
      <c r="N5" s="12">
        <v>0</v>
      </c>
    </row>
    <row r="6" spans="1:16" ht="57" customHeight="1">
      <c r="A6" s="11" t="s">
        <v>4</v>
      </c>
      <c r="B6" s="12">
        <v>630</v>
      </c>
      <c r="C6" s="12">
        <v>1170</v>
      </c>
      <c r="D6" s="12">
        <v>0</v>
      </c>
      <c r="E6" s="12">
        <v>1350</v>
      </c>
      <c r="F6" s="12">
        <v>1350</v>
      </c>
      <c r="G6" s="12">
        <v>1350</v>
      </c>
      <c r="H6" s="12">
        <v>1350</v>
      </c>
      <c r="I6" s="12">
        <v>1350</v>
      </c>
      <c r="J6" s="12">
        <v>2700</v>
      </c>
      <c r="K6" s="12">
        <v>1350</v>
      </c>
      <c r="L6" s="12">
        <v>1350</v>
      </c>
      <c r="M6" s="12">
        <v>2225</v>
      </c>
      <c r="N6" s="12">
        <v>2610</v>
      </c>
    </row>
    <row r="7" spans="1:16" ht="27.95" customHeight="1">
      <c r="A7" s="3"/>
      <c r="B7" s="4"/>
      <c r="C7" s="4"/>
      <c r="D7" s="4"/>
      <c r="E7" s="4"/>
      <c r="F7" s="4"/>
      <c r="G7" s="4"/>
      <c r="H7" s="4"/>
      <c r="I7" s="4"/>
      <c r="J7" s="4"/>
      <c r="K7" s="4"/>
      <c r="L7" s="4"/>
      <c r="M7" s="4"/>
      <c r="N7" s="4"/>
    </row>
    <row r="8" spans="1:16" s="2" customFormat="1" ht="42.95" customHeight="1">
      <c r="A8" s="54" t="s">
        <v>45</v>
      </c>
      <c r="B8" s="54"/>
      <c r="C8" s="54"/>
      <c r="D8" s="13">
        <v>0</v>
      </c>
      <c r="E8"/>
      <c r="F8"/>
      <c r="G8"/>
      <c r="H8"/>
      <c r="I8"/>
      <c r="J8"/>
      <c r="K8"/>
      <c r="L8"/>
      <c r="M8"/>
      <c r="N8"/>
    </row>
    <row r="9" spans="1:16" s="2" customFormat="1" ht="42.95" customHeight="1">
      <c r="A9" s="56" t="s">
        <v>15</v>
      </c>
      <c r="B9" s="56"/>
      <c r="C9" s="56"/>
      <c r="D9" s="14">
        <v>0</v>
      </c>
      <c r="E9"/>
      <c r="F9"/>
      <c r="G9"/>
      <c r="H9"/>
      <c r="I9"/>
      <c r="J9"/>
      <c r="K9"/>
      <c r="L9"/>
      <c r="M9"/>
      <c r="N9"/>
    </row>
    <row r="10" spans="1:16" s="2" customFormat="1" ht="42.95" customHeight="1">
      <c r="A10" s="54" t="s">
        <v>144</v>
      </c>
      <c r="B10" s="54"/>
      <c r="C10" s="54"/>
      <c r="D10" s="14">
        <v>0</v>
      </c>
      <c r="E10"/>
      <c r="F10"/>
      <c r="G10"/>
      <c r="H10"/>
      <c r="I10"/>
      <c r="J10"/>
      <c r="K10"/>
      <c r="L10"/>
      <c r="M10"/>
      <c r="N10"/>
    </row>
    <row r="11" spans="1:16" s="2" customFormat="1" ht="42.95" customHeight="1">
      <c r="A11" s="54" t="s">
        <v>86</v>
      </c>
      <c r="B11" s="54"/>
      <c r="C11" s="54"/>
      <c r="D11" s="14">
        <v>0</v>
      </c>
      <c r="E11"/>
      <c r="F11"/>
      <c r="G11"/>
      <c r="H11"/>
      <c r="I11"/>
      <c r="J11"/>
      <c r="K11"/>
      <c r="L11"/>
      <c r="M11"/>
      <c r="N11"/>
    </row>
    <row r="12" spans="1:16" s="5" customFormat="1" ht="42.95" customHeight="1">
      <c r="A12" s="57" t="s">
        <v>14</v>
      </c>
      <c r="B12" s="57"/>
      <c r="C12" s="57"/>
      <c r="D12" s="6">
        <f>+D8+D9+D10+D11</f>
        <v>0</v>
      </c>
      <c r="E12"/>
      <c r="F12"/>
      <c r="G12"/>
      <c r="H12"/>
      <c r="I12"/>
      <c r="J12"/>
      <c r="K12"/>
      <c r="L12"/>
      <c r="M12"/>
      <c r="N12"/>
    </row>
    <row r="13" spans="1:16" ht="27.95" customHeight="1">
      <c r="A13" s="3"/>
      <c r="B13" s="3"/>
      <c r="C13" s="3"/>
      <c r="D13" s="3"/>
      <c r="E13"/>
      <c r="F13"/>
      <c r="G13"/>
      <c r="H13"/>
      <c r="I13"/>
      <c r="J13"/>
      <c r="K13"/>
      <c r="L13"/>
      <c r="M13"/>
      <c r="N13"/>
      <c r="O13" s="2"/>
      <c r="P13" s="2"/>
    </row>
    <row r="14" spans="1:16" ht="27.95" customHeight="1">
      <c r="A14" s="60" t="s">
        <v>84</v>
      </c>
      <c r="B14" s="60"/>
      <c r="C14" s="60"/>
      <c r="D14" s="60"/>
      <c r="E14"/>
      <c r="F14"/>
      <c r="G14"/>
      <c r="H14"/>
      <c r="I14"/>
      <c r="J14"/>
      <c r="K14"/>
      <c r="L14"/>
      <c r="M14"/>
      <c r="N14"/>
      <c r="O14" s="2"/>
      <c r="P14" s="2"/>
    </row>
    <row r="15" spans="1:16" ht="27.95" customHeight="1">
      <c r="A15" s="8" t="s">
        <v>71</v>
      </c>
      <c r="B15" s="15" t="s">
        <v>47</v>
      </c>
      <c r="C15" s="8" t="s">
        <v>77</v>
      </c>
      <c r="D15" s="15" t="s">
        <v>47</v>
      </c>
      <c r="E15"/>
      <c r="F15"/>
      <c r="G15"/>
      <c r="H15"/>
      <c r="I15"/>
      <c r="J15"/>
      <c r="K15"/>
      <c r="L15"/>
      <c r="M15"/>
      <c r="N15"/>
      <c r="O15" s="2"/>
      <c r="P15" s="2"/>
    </row>
    <row r="16" spans="1:16" ht="27.95" customHeight="1">
      <c r="A16" s="8" t="s">
        <v>72</v>
      </c>
      <c r="B16" s="15" t="s">
        <v>47</v>
      </c>
      <c r="C16" s="8" t="s">
        <v>78</v>
      </c>
      <c r="D16" s="15" t="s">
        <v>47</v>
      </c>
      <c r="E16"/>
      <c r="F16"/>
      <c r="G16"/>
      <c r="H16"/>
      <c r="I16"/>
      <c r="J16"/>
      <c r="K16"/>
      <c r="L16"/>
      <c r="M16"/>
      <c r="N16"/>
      <c r="O16" s="2"/>
      <c r="P16" s="2"/>
    </row>
    <row r="17" spans="1:16" ht="27.95" customHeight="1">
      <c r="A17" s="8" t="s">
        <v>83</v>
      </c>
      <c r="B17" s="15" t="s">
        <v>47</v>
      </c>
      <c r="C17" s="8" t="s">
        <v>79</v>
      </c>
      <c r="D17" s="15" t="s">
        <v>47</v>
      </c>
      <c r="E17"/>
      <c r="F17"/>
      <c r="G17"/>
      <c r="H17"/>
      <c r="I17"/>
      <c r="J17"/>
      <c r="K17"/>
      <c r="L17"/>
      <c r="M17"/>
      <c r="N17"/>
      <c r="O17" s="2"/>
      <c r="P17" s="2"/>
    </row>
    <row r="18" spans="1:16" ht="27.95" customHeight="1">
      <c r="A18" s="8" t="s">
        <v>73</v>
      </c>
      <c r="B18" s="15" t="s">
        <v>47</v>
      </c>
      <c r="C18" s="8" t="s">
        <v>80</v>
      </c>
      <c r="D18" s="15" t="s">
        <v>47</v>
      </c>
      <c r="E18"/>
      <c r="F18"/>
      <c r="G18"/>
      <c r="H18"/>
      <c r="I18"/>
      <c r="J18"/>
      <c r="K18"/>
      <c r="L18"/>
      <c r="M18"/>
      <c r="N18"/>
      <c r="O18" s="2"/>
      <c r="P18" s="2"/>
    </row>
    <row r="19" spans="1:16" ht="27.95" customHeight="1">
      <c r="A19" s="8" t="s">
        <v>74</v>
      </c>
      <c r="B19" s="15" t="s">
        <v>47</v>
      </c>
      <c r="C19" s="8" t="s">
        <v>81</v>
      </c>
      <c r="D19" s="15" t="s">
        <v>47</v>
      </c>
      <c r="E19"/>
      <c r="F19"/>
      <c r="G19"/>
      <c r="H19"/>
      <c r="I19"/>
      <c r="J19"/>
      <c r="K19"/>
      <c r="L19"/>
      <c r="M19"/>
      <c r="N19"/>
      <c r="O19" s="2"/>
      <c r="P19" s="2"/>
    </row>
    <row r="20" spans="1:16" ht="27.95" customHeight="1">
      <c r="A20" s="8" t="s">
        <v>75</v>
      </c>
      <c r="B20" s="15" t="s">
        <v>47</v>
      </c>
      <c r="C20" s="8" t="s">
        <v>85</v>
      </c>
      <c r="D20" s="15" t="s">
        <v>47</v>
      </c>
      <c r="E20"/>
      <c r="F20"/>
      <c r="G20"/>
      <c r="H20"/>
      <c r="I20"/>
      <c r="J20"/>
      <c r="K20"/>
      <c r="L20"/>
      <c r="M20"/>
      <c r="N20"/>
      <c r="O20" s="2"/>
      <c r="P20" s="2"/>
    </row>
    <row r="21" spans="1:16" ht="27.95" customHeight="1">
      <c r="A21" s="8" t="s">
        <v>76</v>
      </c>
      <c r="B21" s="15" t="s">
        <v>47</v>
      </c>
      <c r="C21"/>
      <c r="D21"/>
      <c r="E21"/>
      <c r="F21"/>
      <c r="G21"/>
      <c r="H21"/>
      <c r="I21"/>
      <c r="J21"/>
      <c r="K21"/>
      <c r="L21"/>
      <c r="M21"/>
      <c r="N21"/>
      <c r="O21" s="2"/>
      <c r="P21" s="2"/>
    </row>
    <row r="22" spans="1:16" ht="27.95" customHeight="1">
      <c r="A22" s="60" t="s">
        <v>46</v>
      </c>
      <c r="B22" s="60"/>
      <c r="C22" s="60"/>
      <c r="D22" s="60"/>
      <c r="E22" s="2"/>
      <c r="J22" s="2"/>
      <c r="K22" s="2"/>
      <c r="L22" s="2"/>
      <c r="M22" s="2"/>
      <c r="N22" s="2"/>
      <c r="O22" s="2"/>
      <c r="P22" s="2"/>
    </row>
    <row r="23" spans="1:16" ht="27.95" customHeight="1">
      <c r="A23" s="8" t="s">
        <v>1</v>
      </c>
      <c r="B23" s="15" t="s">
        <v>47</v>
      </c>
      <c r="C23" s="8" t="s">
        <v>145</v>
      </c>
      <c r="D23" s="15" t="s">
        <v>47</v>
      </c>
      <c r="E23"/>
      <c r="J23"/>
      <c r="K23"/>
      <c r="L23"/>
      <c r="M23"/>
      <c r="N23"/>
      <c r="O23" s="2"/>
      <c r="P23" s="2"/>
    </row>
    <row r="24" spans="1:16" ht="27.95" customHeight="1">
      <c r="A24" s="8" t="s">
        <v>26</v>
      </c>
      <c r="B24" s="15" t="s">
        <v>47</v>
      </c>
      <c r="C24" s="8" t="s">
        <v>4</v>
      </c>
      <c r="D24" s="15" t="s">
        <v>47</v>
      </c>
      <c r="E24"/>
      <c r="J24"/>
      <c r="K24"/>
      <c r="L24"/>
      <c r="M24"/>
      <c r="N24"/>
      <c r="O24" s="2"/>
      <c r="P24" s="2"/>
    </row>
    <row r="25" spans="1:16" ht="27.95" customHeight="1">
      <c r="A25" s="8" t="s">
        <v>36</v>
      </c>
      <c r="B25" s="15" t="s">
        <v>47</v>
      </c>
      <c r="C25" s="8" t="s">
        <v>91</v>
      </c>
      <c r="D25" s="15" t="s">
        <v>90</v>
      </c>
      <c r="E25"/>
      <c r="J25"/>
      <c r="K25"/>
      <c r="L25"/>
      <c r="M25"/>
      <c r="N25"/>
      <c r="O25" s="2"/>
      <c r="P25" s="2"/>
    </row>
    <row r="26" spans="1:16" ht="27.95" customHeight="1">
      <c r="A26"/>
      <c r="B26"/>
      <c r="C26" s="3"/>
      <c r="D26" s="3"/>
      <c r="E26"/>
      <c r="J26"/>
      <c r="K26"/>
      <c r="L26"/>
      <c r="M26"/>
      <c r="N26"/>
      <c r="O26" s="2"/>
      <c r="P26" s="2"/>
    </row>
    <row r="27" spans="1:16" ht="27.95" customHeight="1">
      <c r="A27" s="58" t="s">
        <v>40</v>
      </c>
      <c r="B27" s="58"/>
      <c r="C27" s="58"/>
      <c r="D27" s="58"/>
      <c r="E27"/>
      <c r="J27"/>
      <c r="K27"/>
      <c r="L27"/>
      <c r="M27"/>
      <c r="N27"/>
      <c r="O27" s="2"/>
      <c r="P27" s="2"/>
    </row>
    <row r="28" spans="1:16" ht="27.95" customHeight="1">
      <c r="A28" s="20" t="s">
        <v>18</v>
      </c>
      <c r="B28" s="26"/>
      <c r="C28" s="20" t="s">
        <v>17</v>
      </c>
      <c r="D28" s="26"/>
      <c r="E28"/>
      <c r="J28"/>
      <c r="K28"/>
      <c r="L28"/>
      <c r="M28"/>
      <c r="N28"/>
      <c r="O28" s="2"/>
      <c r="P28" s="2"/>
    </row>
    <row r="29" spans="1:16" ht="27.95" customHeight="1">
      <c r="A29" s="20" t="s">
        <v>19</v>
      </c>
      <c r="B29" s="26"/>
      <c r="C29" s="20" t="s">
        <v>21</v>
      </c>
      <c r="D29" s="26"/>
      <c r="E29"/>
      <c r="J29"/>
      <c r="K29"/>
      <c r="L29"/>
      <c r="M29"/>
      <c r="N29"/>
      <c r="O29" s="2"/>
      <c r="P29" s="2"/>
    </row>
    <row r="30" spans="1:16" ht="27.95" customHeight="1">
      <c r="A30" s="59" t="s">
        <v>31</v>
      </c>
      <c r="B30" s="59"/>
      <c r="C30" s="59"/>
      <c r="D30" s="59"/>
      <c r="E30"/>
      <c r="F30"/>
      <c r="G30"/>
      <c r="H30"/>
      <c r="I30"/>
      <c r="J30"/>
      <c r="K30"/>
      <c r="L30"/>
      <c r="M30"/>
      <c r="N30"/>
    </row>
    <row r="31" spans="1:16" ht="27.95" customHeight="1">
      <c r="A31" s="21" t="s">
        <v>25</v>
      </c>
      <c r="B31" s="20"/>
      <c r="C31" s="20" t="s">
        <v>24</v>
      </c>
      <c r="D31" s="22">
        <v>0</v>
      </c>
      <c r="E31"/>
      <c r="F31"/>
      <c r="G31"/>
      <c r="H31"/>
      <c r="I31"/>
      <c r="J31"/>
      <c r="K31"/>
      <c r="L31"/>
      <c r="M31"/>
      <c r="N31"/>
    </row>
    <row r="32" spans="1:16" ht="27.95" customHeight="1">
      <c r="A32" s="21" t="s">
        <v>27</v>
      </c>
      <c r="B32" s="20"/>
      <c r="C32" s="20" t="s">
        <v>24</v>
      </c>
      <c r="D32" s="22">
        <v>0</v>
      </c>
      <c r="E32"/>
      <c r="F32"/>
      <c r="G32"/>
      <c r="H32"/>
      <c r="I32"/>
      <c r="J32"/>
      <c r="K32"/>
      <c r="L32"/>
      <c r="M32"/>
      <c r="N32"/>
    </row>
    <row r="33" spans="1:14" ht="27.95" customHeight="1">
      <c r="A33" s="44" t="s">
        <v>28</v>
      </c>
      <c r="B33" s="45"/>
      <c r="C33" s="20" t="s">
        <v>24</v>
      </c>
      <c r="D33" s="22">
        <v>0</v>
      </c>
      <c r="E33"/>
      <c r="F33"/>
      <c r="G33"/>
      <c r="H33"/>
      <c r="I33"/>
      <c r="J33"/>
      <c r="K33"/>
      <c r="L33"/>
      <c r="M33"/>
      <c r="N33"/>
    </row>
    <row r="34" spans="1:14" ht="27.95" customHeight="1">
      <c r="A34" s="50"/>
      <c r="B34" s="51"/>
      <c r="C34" s="51"/>
      <c r="D34" s="52"/>
      <c r="E34"/>
      <c r="F34"/>
      <c r="G34"/>
      <c r="H34"/>
      <c r="I34"/>
      <c r="J34"/>
      <c r="K34"/>
      <c r="L34"/>
      <c r="M34"/>
      <c r="N34"/>
    </row>
    <row r="35" spans="1:14" ht="27.95" customHeight="1">
      <c r="A35" s="44" t="s">
        <v>1</v>
      </c>
      <c r="B35" s="45"/>
      <c r="C35" s="20" t="s">
        <v>24</v>
      </c>
      <c r="D35" s="23">
        <f>IF(AND($B23="S",$B$15="S"),$B3+($B3*$D$12),0)+IF(AND($B23="S",$B$16="S"),$C3+($C3*$D$12),0)+IF(AND($B23="S",$B$17="S"),$D3+($D3*$D$12),0)+IF(AND($B23="S",$B$18="S"),$E3+($E3*$D$12),0)+IF(AND($B23="S",$B$19="S"),$F3+($F3*$D$12),0)+IF(AND($B23="S",$B$20="S"),$G3+($G3*$D$12),0)+IF(AND($B23="S",$B$21="S"),$H3+($H3*$D$12),0)+IF(AND($B23="S",$D$15="S"),$I3+($I3*$D$12),0)+IF(AND($B23="S",$D$16="S"),$J3+($J3*$D$12),0)+IF(AND($B23="S",$D$17="S"),$K3+($K3*$D$12),0)+IF(AND($B23="S",$D$18="S"),$L3+($L3*$D$12),0)+IF(AND($B23="S",$D$19="S"),$M3+($M3*$D$12),0)+IF(AND($B23="S",$D$20="S"),$N3+($N3*$D$12),0)</f>
        <v>0</v>
      </c>
      <c r="E35"/>
      <c r="F35"/>
      <c r="G35"/>
      <c r="H35"/>
      <c r="I35"/>
      <c r="J35"/>
      <c r="K35"/>
      <c r="L35"/>
      <c r="M35"/>
      <c r="N35"/>
    </row>
    <row r="36" spans="1:14" ht="27.95" customHeight="1">
      <c r="A36" s="44" t="s">
        <v>2</v>
      </c>
      <c r="B36" s="45"/>
      <c r="C36" s="20" t="s">
        <v>24</v>
      </c>
      <c r="D36" s="23">
        <f>IF(AND($B24="S",$B$15="S"),$B4+($B4*$D$12),0)+IF(AND($B24="S",$B$16="S"),$C4+($C4*$D$12),0)+IF(AND($B24="S",$B$17="S"),$D4+($D4*$D$12),0)+IF(AND($B24="S",$B$18="S"),$E4+($E4*$D$12),0)+IF(AND($B24="S",$B$19="S"),$F4+($F4*$D$12),0)+IF(AND($B24="S",$B$20="S"),$G4+($G4*$D$12),0)+IF(AND($B24="S",$B$21="S"),$H4+($H4*$D$12),0)+IF(AND($B24="S",$D$15="S"),$I4+($I4*$D$12),0)+IF(AND($B24="S",$D$16="S"),$J4+($J4*$D$12),0)+IF(AND($B24="S",$D$17="S"),$K4+($K4*$D$12),0)+IF(AND($B24="S",$D$18="S"),$L4+($L4*$D$12),0)+IF(AND($B24="S",$D$19="S"),$M4+($M4*$D$12),0)+IF(AND($B24="S",$D$20="S"),$N4+($N4*$D$12),0)</f>
        <v>0</v>
      </c>
      <c r="E36"/>
      <c r="F36"/>
      <c r="G36"/>
      <c r="H36"/>
      <c r="I36"/>
      <c r="J36"/>
      <c r="K36"/>
      <c r="L36"/>
      <c r="M36"/>
      <c r="N36"/>
    </row>
    <row r="37" spans="1:14" ht="27.95" customHeight="1">
      <c r="A37" s="44" t="s">
        <v>29</v>
      </c>
      <c r="B37" s="45"/>
      <c r="C37" s="20" t="s">
        <v>24</v>
      </c>
      <c r="D37" s="23">
        <f>IF(AND($D23="S",$B$15="S"),$B3+($B3*$D$12),0)+IF(AND($D23="S",$B$16="S"),$C3+($C3*$D$12),0)+IF(AND($D23="S",$B$17="S"),$D3+($D3*$D$12),0)+IF(AND($D23="S",$B$18="S"),$E3+($E3*$D$12),0)+IF(AND($D23="S",$B$19="S"),$F3+($F3*$D$12),0)+IF(AND($D23="S",$B$20="S"),$G3+($G3*$D$12),0)+IF(AND($D23="S",$B$21="S"),$H3+($H3*$D$12),0)+IF(AND($D23="S",$D$15="S"),$I3+($I3*$D$12),0)+IF(AND($D23="S",$D$16="S"),$J3+($J3*$D$12),0)+IF(AND($D23="S",$D$17="S"),$K3+($K3*$D$12),0)+IF(AND($D23="S",$D$18="S"),$L3+($L3*$D$12),0)+IF(AND($D23="S",$D$19="S"),$M3+($M3*$D$12),0)+IF(AND($D23="S",$D$20="S"),$N3+($N3*$D$12),0)</f>
        <v>0</v>
      </c>
      <c r="E37"/>
      <c r="F37"/>
      <c r="G37"/>
      <c r="H37"/>
      <c r="I37"/>
      <c r="J37"/>
      <c r="K37"/>
      <c r="L37"/>
      <c r="M37"/>
      <c r="N37"/>
    </row>
    <row r="38" spans="1:14" ht="27.95" customHeight="1">
      <c r="A38" s="44" t="s">
        <v>4</v>
      </c>
      <c r="B38" s="45"/>
      <c r="C38" s="20" t="s">
        <v>24</v>
      </c>
      <c r="D38" s="23">
        <f>IF(AND($D24="S",$B$15="S"),$B4+($B4*$D$12),0)+IF(AND($D24="S",$B$16="S"),$C4+($C4*$D$12),0)+IF(AND($D24="S",$B$17="S"),$D4+($D4*$D$12),0)+IF(AND($D24="S",$B$18="S"),$E4+($E4*$D$12),0)+IF(AND($D24="S",$B$19="S"),$F4+($F4*$D$12),0)+IF(AND($D24="S",$B$20="S"),$G4+($G4*$D$12),0)+IF(AND($D24="S",$B$21="S"),$H4+($H4*$D$12),0)+IF(AND($D24="S",$D$15="S"),$I4+($I4*$D$12),0)+IF(AND($D24="S",$D$16="S"),$J4+($J4*$D$12),0)+IF(AND($D24="S",$D$17="S"),$K4+($K4*$D$12),0)+IF(AND($D24="S",$D$18="S"),$L4+($L4*$D$12),0)+IF(AND($D24="S",$D$19="S"),$M4+($M4*$D$12),0)+IF(AND($D24="S",$D$20="S"),$N4+($N4*$D$12),0)</f>
        <v>0</v>
      </c>
      <c r="E38"/>
      <c r="F38"/>
      <c r="G38"/>
      <c r="H38"/>
      <c r="I38"/>
      <c r="J38"/>
      <c r="K38"/>
      <c r="L38"/>
      <c r="M38"/>
      <c r="N38"/>
    </row>
    <row r="39" spans="1:14" ht="27.95" customHeight="1">
      <c r="A39" s="44" t="s">
        <v>48</v>
      </c>
      <c r="B39" s="45"/>
      <c r="C39" s="20" t="s">
        <v>24</v>
      </c>
      <c r="D39" s="23">
        <f>SUM(D35:D38)*0.15</f>
        <v>0</v>
      </c>
      <c r="E39"/>
      <c r="F39"/>
      <c r="G39"/>
      <c r="H39"/>
      <c r="I39"/>
      <c r="J39"/>
      <c r="K39"/>
      <c r="L39"/>
      <c r="M39"/>
      <c r="N39"/>
    </row>
    <row r="40" spans="1:14" ht="27.95" customHeight="1">
      <c r="A40" s="50"/>
      <c r="B40" s="51"/>
      <c r="C40" s="51"/>
      <c r="D40" s="52"/>
      <c r="E40"/>
      <c r="F40"/>
      <c r="G40"/>
      <c r="H40"/>
      <c r="I40"/>
      <c r="J40"/>
      <c r="K40"/>
      <c r="L40"/>
      <c r="M40"/>
      <c r="N40"/>
    </row>
    <row r="41" spans="1:14" ht="27.95" customHeight="1">
      <c r="A41" s="46" t="s">
        <v>30</v>
      </c>
      <c r="B41" s="47"/>
      <c r="C41" s="20" t="s">
        <v>24</v>
      </c>
      <c r="D41" s="23">
        <f>SUM(D32:D39)</f>
        <v>0</v>
      </c>
      <c r="E41"/>
      <c r="F41"/>
      <c r="G41"/>
      <c r="H41"/>
      <c r="I41"/>
      <c r="J41"/>
      <c r="K41"/>
      <c r="L41"/>
      <c r="M41"/>
      <c r="N41"/>
    </row>
    <row r="42" spans="1:14" ht="27.95" customHeight="1">
      <c r="A42" s="46" t="s">
        <v>49</v>
      </c>
      <c r="B42" s="47"/>
      <c r="C42" s="20" t="s">
        <v>24</v>
      </c>
      <c r="D42" s="23">
        <f>D41*0.04</f>
        <v>0</v>
      </c>
      <c r="E42"/>
      <c r="F42"/>
      <c r="G42"/>
      <c r="H42"/>
      <c r="I42"/>
      <c r="J42"/>
      <c r="K42"/>
      <c r="L42"/>
      <c r="M42"/>
      <c r="N42"/>
    </row>
    <row r="43" spans="1:14" ht="27.95" customHeight="1">
      <c r="A43" s="46" t="s">
        <v>50</v>
      </c>
      <c r="B43" s="47"/>
      <c r="C43" s="20" t="s">
        <v>24</v>
      </c>
      <c r="D43" s="23">
        <f>IF($D$28="S",(D41+D42)*0.22,0)</f>
        <v>0</v>
      </c>
      <c r="E43"/>
      <c r="F43"/>
      <c r="G43"/>
      <c r="H43"/>
      <c r="I43"/>
      <c r="J43"/>
      <c r="K43"/>
      <c r="L43"/>
      <c r="M43"/>
      <c r="N43"/>
    </row>
    <row r="44" spans="1:14" ht="27.95" customHeight="1">
      <c r="A44" s="46" t="s">
        <v>10</v>
      </c>
      <c r="B44" s="47"/>
      <c r="C44" s="20" t="s">
        <v>24</v>
      </c>
      <c r="D44" s="23">
        <f>SUM(D41:D43)</f>
        <v>0</v>
      </c>
      <c r="E44"/>
      <c r="F44"/>
      <c r="G44"/>
      <c r="H44"/>
      <c r="I44"/>
      <c r="J44"/>
      <c r="K44"/>
      <c r="L44"/>
      <c r="M44"/>
      <c r="N44"/>
    </row>
    <row r="45" spans="1:14" ht="27.95" customHeight="1">
      <c r="A45" s="46" t="s">
        <v>35</v>
      </c>
      <c r="B45" s="47"/>
      <c r="C45" s="20" t="s">
        <v>24</v>
      </c>
      <c r="D45" s="23">
        <f>IF(B25="S",D41*-0.2,0)</f>
        <v>0</v>
      </c>
      <c r="E45"/>
      <c r="F45"/>
      <c r="G45"/>
      <c r="H45"/>
      <c r="I45"/>
      <c r="J45"/>
      <c r="K45"/>
      <c r="L45"/>
      <c r="M45"/>
      <c r="N45"/>
    </row>
    <row r="46" spans="1:14" ht="27.95" customHeight="1">
      <c r="A46" s="46" t="s">
        <v>23</v>
      </c>
      <c r="B46" s="47"/>
      <c r="C46" s="20" t="s">
        <v>24</v>
      </c>
      <c r="D46" s="23">
        <f>D31</f>
        <v>0</v>
      </c>
      <c r="E46"/>
      <c r="F46"/>
      <c r="G46"/>
      <c r="H46"/>
      <c r="I46"/>
      <c r="J46"/>
      <c r="K46"/>
      <c r="L46"/>
      <c r="M46"/>
      <c r="N46"/>
    </row>
    <row r="47" spans="1:14" ht="27.95" customHeight="1">
      <c r="A47" s="48" t="s">
        <v>32</v>
      </c>
      <c r="B47" s="49"/>
      <c r="C47" s="24" t="s">
        <v>24</v>
      </c>
      <c r="D47" s="25">
        <f>SUM(D44:D46)</f>
        <v>0</v>
      </c>
      <c r="E47"/>
      <c r="F47"/>
      <c r="G47"/>
      <c r="H47"/>
      <c r="I47"/>
      <c r="J47"/>
      <c r="K47"/>
      <c r="L47"/>
      <c r="M47"/>
      <c r="N47"/>
    </row>
    <row r="48" spans="1:14" ht="18">
      <c r="A48" s="7"/>
      <c r="B48" s="7"/>
      <c r="C48" s="7"/>
      <c r="D48" s="7"/>
      <c r="E48" s="7"/>
      <c r="F48" s="7"/>
      <c r="G48" s="7"/>
      <c r="H48" s="7"/>
      <c r="I48" s="7"/>
      <c r="J48" s="7"/>
      <c r="K48" s="7"/>
      <c r="L48" s="7"/>
      <c r="M48" s="7"/>
      <c r="N48" s="7"/>
    </row>
    <row r="49" spans="1:14" ht="18">
      <c r="A49" s="7"/>
      <c r="B49" s="7"/>
      <c r="C49" s="7"/>
      <c r="D49" s="7"/>
      <c r="E49" s="7"/>
      <c r="F49" s="7"/>
      <c r="G49" s="7"/>
      <c r="H49" s="7"/>
      <c r="I49" s="7"/>
      <c r="J49" s="7"/>
      <c r="K49" s="7"/>
      <c r="L49" s="7"/>
      <c r="M49" s="7"/>
      <c r="N49" s="7"/>
    </row>
    <row r="50" spans="1:14" ht="18">
      <c r="A50" s="7"/>
      <c r="B50" s="7"/>
      <c r="C50" s="7"/>
      <c r="D50" s="7"/>
      <c r="E50" s="7"/>
      <c r="F50" s="7"/>
      <c r="G50" s="7"/>
      <c r="H50" s="7"/>
      <c r="I50" s="7"/>
      <c r="J50" s="7"/>
      <c r="K50" s="7"/>
      <c r="L50" s="7"/>
      <c r="M50" s="7"/>
      <c r="N50" s="7"/>
    </row>
    <row r="51" spans="1:14" ht="18">
      <c r="A51" s="7"/>
      <c r="B51" s="7"/>
      <c r="C51" s="7"/>
      <c r="D51" s="7"/>
      <c r="E51" s="7"/>
      <c r="F51" s="7"/>
      <c r="G51" s="7"/>
      <c r="H51" s="7"/>
      <c r="I51" s="7"/>
      <c r="J51" s="7"/>
      <c r="K51" s="7"/>
      <c r="L51" s="7"/>
      <c r="M51" s="7"/>
      <c r="N51" s="7"/>
    </row>
    <row r="52" spans="1:14" ht="18">
      <c r="A52" s="7"/>
      <c r="B52" s="7"/>
      <c r="C52" s="7"/>
      <c r="D52" s="7"/>
      <c r="E52" s="7"/>
      <c r="F52" s="7"/>
      <c r="G52" s="7"/>
      <c r="H52" s="7"/>
      <c r="I52" s="7"/>
      <c r="J52" s="7"/>
      <c r="K52" s="7"/>
      <c r="L52" s="7"/>
      <c r="M52" s="7"/>
      <c r="N52" s="7"/>
    </row>
    <row r="53" spans="1:14" ht="18">
      <c r="A53" s="7"/>
      <c r="B53" s="7"/>
      <c r="C53" s="7"/>
      <c r="D53" s="7"/>
      <c r="E53" s="7"/>
      <c r="F53" s="7"/>
      <c r="G53" s="7"/>
      <c r="H53" s="7"/>
      <c r="I53" s="7"/>
      <c r="J53" s="7"/>
      <c r="K53" s="7"/>
      <c r="L53" s="7"/>
      <c r="M53" s="7"/>
      <c r="N53" s="7"/>
    </row>
    <row r="54" spans="1:14" ht="18">
      <c r="A54" s="7"/>
      <c r="B54" s="7"/>
      <c r="C54" s="7"/>
      <c r="D54" s="7"/>
      <c r="E54" s="7"/>
      <c r="F54" s="7"/>
      <c r="G54" s="7"/>
      <c r="H54" s="7"/>
      <c r="I54" s="7"/>
      <c r="J54" s="7"/>
      <c r="K54" s="7"/>
      <c r="L54" s="7"/>
      <c r="M54" s="7"/>
      <c r="N54" s="7"/>
    </row>
    <row r="55" spans="1:14" ht="18">
      <c r="A55" s="7"/>
      <c r="B55" s="7"/>
      <c r="C55" s="7"/>
      <c r="D55" s="7"/>
      <c r="E55" s="7"/>
      <c r="F55" s="7"/>
      <c r="G55" s="7"/>
      <c r="H55" s="7"/>
      <c r="I55" s="7"/>
      <c r="J55" s="7"/>
      <c r="K55" s="7"/>
      <c r="L55" s="7"/>
      <c r="M55" s="7"/>
      <c r="N55" s="7"/>
    </row>
    <row r="56" spans="1:14" ht="18">
      <c r="A56" s="7"/>
      <c r="B56" s="7"/>
      <c r="C56" s="7"/>
      <c r="D56" s="7"/>
      <c r="E56" s="7"/>
      <c r="F56" s="7"/>
      <c r="G56" s="7"/>
      <c r="H56" s="7"/>
      <c r="I56" s="7"/>
      <c r="J56" s="7"/>
      <c r="K56" s="7"/>
      <c r="L56" s="7"/>
      <c r="M56" s="7"/>
      <c r="N56" s="7"/>
    </row>
    <row r="57" spans="1:14" ht="18">
      <c r="A57" s="7"/>
      <c r="B57" s="7"/>
      <c r="C57" s="7"/>
      <c r="D57" s="7"/>
      <c r="E57" s="7"/>
      <c r="F57" s="7"/>
      <c r="G57" s="7"/>
      <c r="H57" s="7"/>
      <c r="I57" s="7"/>
      <c r="J57" s="7"/>
      <c r="K57" s="7"/>
      <c r="L57" s="7"/>
      <c r="M57" s="7"/>
      <c r="N57" s="7"/>
    </row>
    <row r="58" spans="1:14" ht="18">
      <c r="A58" s="7"/>
      <c r="B58" s="7"/>
      <c r="C58" s="7"/>
      <c r="D58" s="7"/>
      <c r="E58" s="7"/>
      <c r="F58" s="7"/>
      <c r="G58" s="7"/>
      <c r="H58" s="7"/>
      <c r="I58" s="7"/>
      <c r="J58" s="7"/>
      <c r="K58" s="7"/>
      <c r="L58" s="7"/>
      <c r="M58" s="7"/>
      <c r="N58" s="7"/>
    </row>
    <row r="59" spans="1:14" ht="18">
      <c r="A59" s="7"/>
      <c r="B59" s="7"/>
      <c r="C59" s="7"/>
      <c r="D59" s="7"/>
      <c r="E59" s="7"/>
      <c r="F59" s="7"/>
      <c r="G59" s="7"/>
      <c r="H59" s="7"/>
      <c r="I59" s="7"/>
      <c r="J59" s="7"/>
      <c r="K59" s="7"/>
      <c r="L59" s="7"/>
      <c r="M59" s="7"/>
      <c r="N59" s="7"/>
    </row>
    <row r="60" spans="1:14" ht="18">
      <c r="A60" s="7"/>
      <c r="B60" s="7"/>
      <c r="C60" s="7"/>
      <c r="D60" s="7"/>
      <c r="E60" s="7"/>
      <c r="F60" s="7"/>
      <c r="G60" s="7"/>
      <c r="H60" s="7"/>
      <c r="I60" s="7"/>
      <c r="J60" s="7"/>
      <c r="K60" s="7"/>
      <c r="L60" s="7"/>
      <c r="M60" s="7"/>
      <c r="N60" s="7"/>
    </row>
    <row r="61" spans="1:14" ht="18">
      <c r="A61" s="7"/>
      <c r="B61" s="7"/>
      <c r="C61" s="7"/>
      <c r="D61" s="7"/>
      <c r="E61" s="7"/>
      <c r="F61" s="7"/>
      <c r="G61" s="7"/>
      <c r="H61" s="7"/>
      <c r="I61" s="7"/>
      <c r="J61" s="7"/>
      <c r="K61" s="7"/>
      <c r="L61" s="7"/>
      <c r="M61" s="7"/>
      <c r="N61" s="7"/>
    </row>
    <row r="62" spans="1:14" ht="18">
      <c r="A62" s="7"/>
      <c r="B62" s="7"/>
      <c r="C62" s="7"/>
      <c r="D62" s="7"/>
      <c r="E62" s="7"/>
      <c r="F62" s="7"/>
      <c r="G62" s="7"/>
      <c r="H62" s="7"/>
      <c r="I62" s="7"/>
      <c r="J62" s="7"/>
      <c r="K62" s="7"/>
      <c r="L62" s="7"/>
      <c r="M62" s="7"/>
      <c r="N62" s="7"/>
    </row>
    <row r="63" spans="1:14" ht="18">
      <c r="A63" s="7"/>
      <c r="B63" s="7"/>
      <c r="C63" s="7"/>
      <c r="D63" s="7"/>
      <c r="E63" s="7"/>
      <c r="F63" s="7"/>
      <c r="G63" s="7"/>
      <c r="H63" s="7"/>
      <c r="I63" s="7"/>
      <c r="J63" s="7"/>
      <c r="K63" s="7"/>
      <c r="L63" s="7"/>
      <c r="M63" s="7"/>
      <c r="N63" s="7"/>
    </row>
    <row r="64" spans="1:14" ht="18">
      <c r="A64" s="7"/>
      <c r="B64" s="7"/>
      <c r="C64" s="7"/>
      <c r="D64" s="7"/>
      <c r="E64" s="7"/>
      <c r="F64" s="7"/>
      <c r="G64" s="7"/>
      <c r="H64" s="7"/>
      <c r="I64" s="7"/>
      <c r="J64" s="7"/>
      <c r="K64" s="7"/>
      <c r="L64" s="7"/>
      <c r="M64" s="7"/>
      <c r="N64" s="7"/>
    </row>
    <row r="65" spans="1:14" ht="18">
      <c r="A65" s="7"/>
      <c r="B65" s="7"/>
      <c r="C65" s="7"/>
      <c r="D65" s="7"/>
      <c r="E65" s="7"/>
      <c r="F65" s="7"/>
      <c r="G65" s="7"/>
      <c r="H65" s="7"/>
      <c r="I65" s="7"/>
      <c r="J65" s="7"/>
      <c r="K65" s="7"/>
      <c r="L65" s="7"/>
      <c r="M65" s="7"/>
      <c r="N65" s="7"/>
    </row>
  </sheetData>
  <sheetProtection password="8F75" sheet="1" objects="1" scenarios="1" selectLockedCells="1"/>
  <dataConsolidate/>
  <mergeCells count="25">
    <mergeCell ref="A30:D30"/>
    <mergeCell ref="A1:N1"/>
    <mergeCell ref="A8:C8"/>
    <mergeCell ref="A9:C9"/>
    <mergeCell ref="A10:C10"/>
    <mergeCell ref="A11:C11"/>
    <mergeCell ref="A12:C12"/>
    <mergeCell ref="A22:D22"/>
    <mergeCell ref="A27:D27"/>
    <mergeCell ref="A45:B45"/>
    <mergeCell ref="A46:B46"/>
    <mergeCell ref="A47:B47"/>
    <mergeCell ref="A14:D14"/>
    <mergeCell ref="A39:B39"/>
    <mergeCell ref="A40:D40"/>
    <mergeCell ref="A41:B41"/>
    <mergeCell ref="A42:B42"/>
    <mergeCell ref="A43:B43"/>
    <mergeCell ref="A44:B44"/>
    <mergeCell ref="A33:B33"/>
    <mergeCell ref="A34:D34"/>
    <mergeCell ref="A35:B35"/>
    <mergeCell ref="A36:B36"/>
    <mergeCell ref="A37:B37"/>
    <mergeCell ref="A38:B38"/>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56"/>
  <sheetViews>
    <sheetView workbookViewId="0">
      <selection activeCell="D15" sqref="D15"/>
    </sheetView>
  </sheetViews>
  <sheetFormatPr defaultColWidth="11" defaultRowHeight="15.75"/>
  <cols>
    <col min="1" max="7" width="37.875" style="1" customWidth="1"/>
    <col min="9" max="9" width="13.125" customWidth="1"/>
  </cols>
  <sheetData>
    <row r="1" spans="1:9" ht="57" customHeight="1">
      <c r="A1" s="61" t="s">
        <v>87</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120</v>
      </c>
      <c r="C3" s="12">
        <v>350</v>
      </c>
      <c r="D3" s="12">
        <v>526</v>
      </c>
      <c r="E3" s="12">
        <v>820</v>
      </c>
      <c r="F3" s="12">
        <v>1110</v>
      </c>
      <c r="G3" s="12">
        <v>1460</v>
      </c>
    </row>
    <row r="4" spans="1:9" ht="57" customHeight="1">
      <c r="A4" s="11" t="s">
        <v>88</v>
      </c>
      <c r="B4" s="12">
        <v>60</v>
      </c>
      <c r="C4" s="12">
        <v>175</v>
      </c>
      <c r="D4" s="12">
        <v>290</v>
      </c>
      <c r="E4" s="12">
        <v>470</v>
      </c>
      <c r="F4" s="12">
        <v>700</v>
      </c>
      <c r="G4" s="12">
        <v>935</v>
      </c>
    </row>
    <row r="5" spans="1:9" ht="27.95" customHeight="1">
      <c r="A5" s="3"/>
      <c r="B5" s="4"/>
      <c r="C5" s="4"/>
      <c r="D5" s="4"/>
      <c r="E5" s="4"/>
      <c r="F5" s="4"/>
      <c r="G5" s="4"/>
    </row>
    <row r="6" spans="1:9" s="2" customFormat="1" ht="42.95" customHeight="1">
      <c r="A6" s="55" t="s">
        <v>43</v>
      </c>
      <c r="B6" s="55"/>
      <c r="C6" s="55"/>
      <c r="D6" s="16">
        <v>0</v>
      </c>
      <c r="E6" s="19" t="s">
        <v>44</v>
      </c>
      <c r="F6" s="18"/>
    </row>
    <row r="7" spans="1:9" s="2" customFormat="1" ht="42.95" customHeight="1">
      <c r="A7" s="63" t="s">
        <v>13</v>
      </c>
      <c r="B7" s="63"/>
      <c r="C7" s="63"/>
      <c r="D7" s="41">
        <f>IF($D$6&gt;=520000,30%,0)+IF($D$6&gt;=1000000,39%,0)+IF($D$6&gt;=2000000,50.7%,0)+IF($D$6&gt;=4000000,65.91%,0)+IF($D$6&gt;=8000000,85.68%,0)</f>
        <v>0</v>
      </c>
      <c r="E7"/>
      <c r="F7"/>
      <c r="G7"/>
    </row>
    <row r="8" spans="1:9" s="2" customFormat="1" ht="42.95" customHeight="1">
      <c r="A8" s="54" t="s">
        <v>45</v>
      </c>
      <c r="B8" s="54"/>
      <c r="C8" s="54"/>
      <c r="D8" s="13">
        <v>0</v>
      </c>
      <c r="E8"/>
      <c r="F8"/>
      <c r="G8"/>
    </row>
    <row r="9" spans="1:9" s="2" customFormat="1" ht="42.95" customHeight="1">
      <c r="A9" s="56" t="s">
        <v>15</v>
      </c>
      <c r="B9" s="56"/>
      <c r="C9" s="56"/>
      <c r="D9" s="14">
        <v>0</v>
      </c>
      <c r="E9"/>
      <c r="F9"/>
      <c r="G9"/>
    </row>
    <row r="10" spans="1:9" s="2" customFormat="1" ht="42.95" customHeight="1">
      <c r="A10" s="54" t="s">
        <v>144</v>
      </c>
      <c r="B10" s="54"/>
      <c r="C10" s="54"/>
      <c r="D10" s="14">
        <v>0</v>
      </c>
      <c r="E10"/>
      <c r="F10"/>
      <c r="G10"/>
    </row>
    <row r="11" spans="1:9" s="2" customFormat="1" ht="42.95" customHeight="1">
      <c r="A11" s="54" t="s">
        <v>34</v>
      </c>
      <c r="B11" s="54"/>
      <c r="C11" s="54"/>
      <c r="D11" s="14">
        <v>0</v>
      </c>
      <c r="E11"/>
      <c r="F11"/>
      <c r="G11"/>
    </row>
    <row r="12" spans="1:9" s="5" customFormat="1" ht="42.95" customHeight="1">
      <c r="A12" s="57" t="s">
        <v>14</v>
      </c>
      <c r="B12" s="57"/>
      <c r="C12" s="57"/>
      <c r="D12" s="6">
        <f>D7+D8+D9+D10+D11</f>
        <v>0</v>
      </c>
      <c r="E12"/>
      <c r="F12"/>
      <c r="G12"/>
    </row>
    <row r="13" spans="1:9" ht="27.95" customHeight="1">
      <c r="A13" s="3"/>
      <c r="B13" s="3"/>
      <c r="C13" s="3"/>
      <c r="D13" s="3"/>
      <c r="E13"/>
      <c r="F13"/>
      <c r="G13"/>
      <c r="H13" s="2"/>
      <c r="I13" s="2"/>
    </row>
    <row r="14" spans="1:9" ht="27.95" customHeight="1">
      <c r="A14" s="60" t="s">
        <v>46</v>
      </c>
      <c r="B14" s="60"/>
      <c r="C14" s="60"/>
      <c r="D14" s="60"/>
      <c r="E14" s="2"/>
      <c r="F14" s="2"/>
      <c r="G14" s="2"/>
      <c r="H14" s="2"/>
      <c r="I14" s="2"/>
    </row>
    <row r="15" spans="1:9" ht="27.95" customHeight="1">
      <c r="A15" s="8" t="s">
        <v>1</v>
      </c>
      <c r="B15" s="15" t="s">
        <v>47</v>
      </c>
      <c r="C15" s="8" t="s">
        <v>36</v>
      </c>
      <c r="D15" s="15" t="s">
        <v>47</v>
      </c>
      <c r="E15"/>
      <c r="F15"/>
      <c r="G15"/>
      <c r="H15" s="2"/>
      <c r="I15" s="2"/>
    </row>
    <row r="16" spans="1:9" ht="27.95" customHeight="1">
      <c r="A16" s="8" t="s">
        <v>88</v>
      </c>
      <c r="B16" s="15" t="s">
        <v>47</v>
      </c>
      <c r="C16" s="8" t="s">
        <v>91</v>
      </c>
      <c r="D16" s="15" t="s">
        <v>90</v>
      </c>
      <c r="E16"/>
      <c r="F16"/>
      <c r="G16"/>
      <c r="H16" s="2"/>
      <c r="I16" s="2"/>
    </row>
    <row r="17" spans="1:9" ht="27.95" customHeight="1">
      <c r="C17" s="3"/>
      <c r="D17" s="3"/>
      <c r="E17"/>
      <c r="F17"/>
      <c r="G17"/>
      <c r="H17" s="2"/>
      <c r="I17" s="2"/>
    </row>
    <row r="18" spans="1:9" ht="27.95" customHeight="1">
      <c r="A18"/>
      <c r="B18"/>
      <c r="C18" s="3"/>
      <c r="D18" s="3"/>
      <c r="E18"/>
      <c r="F18"/>
      <c r="G18"/>
      <c r="H18" s="2"/>
      <c r="I18" s="2"/>
    </row>
    <row r="19" spans="1:9" ht="27.95" customHeight="1">
      <c r="A19" s="58" t="s">
        <v>40</v>
      </c>
      <c r="B19" s="58"/>
      <c r="C19" s="58"/>
      <c r="D19" s="58"/>
      <c r="E19"/>
      <c r="F19"/>
      <c r="G19"/>
      <c r="H19" s="2"/>
      <c r="I19" s="2"/>
    </row>
    <row r="20" spans="1:9" ht="27.95" customHeight="1">
      <c r="A20" s="20" t="s">
        <v>18</v>
      </c>
      <c r="B20" s="26"/>
      <c r="C20" s="20" t="s">
        <v>17</v>
      </c>
      <c r="D20" s="26"/>
      <c r="E20"/>
      <c r="F20"/>
      <c r="G20"/>
      <c r="H20" s="2"/>
      <c r="I20" s="2"/>
    </row>
    <row r="21" spans="1:9" ht="27.95" customHeight="1">
      <c r="A21" s="20" t="s">
        <v>19</v>
      </c>
      <c r="B21" s="26"/>
      <c r="C21" s="20" t="s">
        <v>20</v>
      </c>
      <c r="D21" s="26"/>
      <c r="E21"/>
      <c r="F21"/>
      <c r="G21"/>
      <c r="H21" s="2"/>
      <c r="I21" s="2"/>
    </row>
    <row r="22" spans="1:9" ht="27.95" customHeight="1">
      <c r="A22" s="20" t="s">
        <v>21</v>
      </c>
      <c r="B22" s="26"/>
      <c r="C22" s="20" t="s">
        <v>22</v>
      </c>
      <c r="D22" s="38">
        <f>D6</f>
        <v>0</v>
      </c>
      <c r="E22"/>
      <c r="F22"/>
      <c r="G22"/>
    </row>
    <row r="23" spans="1:9" ht="27.95" customHeight="1">
      <c r="A23" s="59" t="s">
        <v>31</v>
      </c>
      <c r="B23" s="59"/>
      <c r="C23" s="59"/>
      <c r="D23" s="59"/>
      <c r="E23"/>
      <c r="F23"/>
      <c r="G23"/>
    </row>
    <row r="24" spans="1:9" ht="27.95" customHeight="1">
      <c r="A24" s="21" t="s">
        <v>25</v>
      </c>
      <c r="B24" s="20"/>
      <c r="C24" s="20" t="s">
        <v>24</v>
      </c>
      <c r="D24" s="22">
        <v>0</v>
      </c>
      <c r="E24"/>
      <c r="F24"/>
      <c r="G24"/>
    </row>
    <row r="25" spans="1:9" ht="27.95" customHeight="1">
      <c r="A25" s="21" t="s">
        <v>27</v>
      </c>
      <c r="B25" s="20"/>
      <c r="C25" s="20" t="s">
        <v>24</v>
      </c>
      <c r="D25" s="22">
        <v>0</v>
      </c>
      <c r="E25"/>
      <c r="F25"/>
      <c r="G25"/>
    </row>
    <row r="26" spans="1:9" ht="27.95" customHeight="1">
      <c r="A26" s="44" t="s">
        <v>28</v>
      </c>
      <c r="B26" s="45"/>
      <c r="C26" s="20" t="s">
        <v>24</v>
      </c>
      <c r="D26" s="22">
        <v>0</v>
      </c>
      <c r="E26"/>
      <c r="F26"/>
      <c r="G26"/>
    </row>
    <row r="27" spans="1:9" ht="27.95" customHeight="1">
      <c r="A27" s="50"/>
      <c r="B27" s="51"/>
      <c r="C27" s="51"/>
      <c r="D27" s="52"/>
      <c r="E27"/>
      <c r="F27"/>
      <c r="G27"/>
    </row>
    <row r="28" spans="1:9" ht="27.95" customHeight="1">
      <c r="A28" s="44" t="s">
        <v>1</v>
      </c>
      <c r="B28" s="45"/>
      <c r="C28" s="20" t="s">
        <v>24</v>
      </c>
      <c r="D28" s="23">
        <f>IF(AND($B15="S",$D$6&lt;=1100,$D$6&gt;0),$B3+($B3*$D$12),0)+IF(AND($B15="S",$D$6&gt;1100.01,$D$6&lt;=5200),$C3+($C3*$D$12),0)+IF(AND($B15="S",$D$6&gt;5200.01,$D$6&lt;=26000),$D3+($D3*$D$12),0)+IF(AND($B15="S",$D$6&gt;26000.01,$D$6&lt;=52000),$E3+($E3*$D$12),0)+IF(AND($B15="S",$D$6&gt;52000.01,$D$6&lt;=260000),$F3+($F3*$D$12),0)+IF(AND($B15="S",$D$6&gt;260000.01),$G3+($G3*$D$12),0)</f>
        <v>0</v>
      </c>
      <c r="E28"/>
      <c r="F28"/>
      <c r="G28"/>
    </row>
    <row r="29" spans="1:9" ht="27.95" customHeight="1">
      <c r="A29" s="44" t="s">
        <v>88</v>
      </c>
      <c r="B29" s="45"/>
      <c r="C29" s="20" t="s">
        <v>24</v>
      </c>
      <c r="D29" s="23">
        <f>IF(AND($B16="S",$D$6&lt;=1100,$D$6&gt;0),$B4+($B4*$D$12),0)+IF(AND($B16="S",$D$6&gt;1100.01,$D$6&lt;=5200),$C4+($C4*$D$12),0)+IF(AND($B16="S",$D$6&gt;5200.01,$D$6&lt;=26000),$D4+($D4*$D$12),0)+IF(AND($B16="S",$D$6&gt;26000.01,$D$6&lt;=52000),$E4+($E4*$D$12),0)+IF(AND($B16="S",$D$6&gt;52000.01,$D$6&lt;=260000),$F4+($F4*$D$12),0)+IF(AND($B16="S",$D$6&gt;260000.01),$G4+($G4*$D$12),0)</f>
        <v>0</v>
      </c>
      <c r="E29"/>
      <c r="F29"/>
      <c r="G29"/>
    </row>
    <row r="30" spans="1:9" ht="27.95" customHeight="1">
      <c r="A30" s="44" t="s">
        <v>48</v>
      </c>
      <c r="B30" s="45"/>
      <c r="C30" s="20" t="s">
        <v>24</v>
      </c>
      <c r="D30" s="23">
        <f>SUM(D28:D29)*0.15</f>
        <v>0</v>
      </c>
      <c r="E30"/>
      <c r="F30"/>
      <c r="G30"/>
    </row>
    <row r="31" spans="1:9" ht="27.95" customHeight="1">
      <c r="A31" s="50"/>
      <c r="B31" s="51"/>
      <c r="C31" s="51"/>
      <c r="D31" s="52"/>
      <c r="E31"/>
      <c r="F31"/>
      <c r="G31"/>
    </row>
    <row r="32" spans="1:9" ht="27.95" customHeight="1">
      <c r="A32" s="46" t="s">
        <v>30</v>
      </c>
      <c r="B32" s="47"/>
      <c r="C32" s="20" t="s">
        <v>24</v>
      </c>
      <c r="D32" s="23">
        <f>SUM(D25:D30)</f>
        <v>0</v>
      </c>
      <c r="E32"/>
      <c r="F32"/>
      <c r="G32"/>
    </row>
    <row r="33" spans="1:7" ht="27.95" customHeight="1">
      <c r="A33" s="46" t="s">
        <v>49</v>
      </c>
      <c r="B33" s="47"/>
      <c r="C33" s="20" t="s">
        <v>24</v>
      </c>
      <c r="D33" s="23">
        <f>D32*0.04</f>
        <v>0</v>
      </c>
      <c r="E33"/>
      <c r="F33"/>
      <c r="G33"/>
    </row>
    <row r="34" spans="1:7" ht="27.95" customHeight="1">
      <c r="A34" s="46" t="s">
        <v>50</v>
      </c>
      <c r="B34" s="47"/>
      <c r="C34" s="20" t="s">
        <v>24</v>
      </c>
      <c r="D34" s="23">
        <f>IF($D$16="S",(D32+D33)*0.22,0)</f>
        <v>0</v>
      </c>
      <c r="E34"/>
      <c r="F34"/>
      <c r="G34"/>
    </row>
    <row r="35" spans="1:7" ht="27.95" customHeight="1">
      <c r="A35" s="46" t="s">
        <v>10</v>
      </c>
      <c r="B35" s="47"/>
      <c r="C35" s="20" t="s">
        <v>24</v>
      </c>
      <c r="D35" s="23">
        <f>SUM(D32:D34)</f>
        <v>0</v>
      </c>
      <c r="E35"/>
      <c r="F35"/>
      <c r="G35"/>
    </row>
    <row r="36" spans="1:7" ht="27.95" customHeight="1">
      <c r="A36" s="46" t="s">
        <v>35</v>
      </c>
      <c r="B36" s="47"/>
      <c r="C36" s="20" t="s">
        <v>24</v>
      </c>
      <c r="D36" s="23">
        <f>IF(D15="S",D32*-0.2,0)</f>
        <v>0</v>
      </c>
      <c r="E36"/>
      <c r="F36"/>
      <c r="G36"/>
    </row>
    <row r="37" spans="1:7" ht="27.95" customHeight="1">
      <c r="A37" s="46" t="s">
        <v>23</v>
      </c>
      <c r="B37" s="47"/>
      <c r="C37" s="20" t="s">
        <v>24</v>
      </c>
      <c r="D37" s="23">
        <f>D24</f>
        <v>0</v>
      </c>
      <c r="E37"/>
      <c r="F37"/>
      <c r="G37"/>
    </row>
    <row r="38" spans="1:7" ht="27.95" customHeight="1">
      <c r="A38" s="48" t="s">
        <v>32</v>
      </c>
      <c r="B38" s="49"/>
      <c r="C38" s="24" t="s">
        <v>24</v>
      </c>
      <c r="D38" s="25">
        <f>SUM(D35:D37)</f>
        <v>0</v>
      </c>
      <c r="E38"/>
      <c r="F38"/>
      <c r="G38"/>
    </row>
    <row r="39" spans="1:7" ht="18">
      <c r="A39" s="7"/>
      <c r="B39" s="7"/>
      <c r="C39" s="7"/>
      <c r="D39" s="7"/>
      <c r="E39" s="7"/>
      <c r="F39" s="7"/>
      <c r="G39" s="7"/>
    </row>
    <row r="40" spans="1:7" ht="18">
      <c r="A40" s="7"/>
      <c r="B40" s="7"/>
      <c r="C40" s="7"/>
      <c r="D40" s="7"/>
      <c r="E40" s="7"/>
      <c r="F40" s="7"/>
      <c r="G40" s="7"/>
    </row>
    <row r="41" spans="1:7" ht="18">
      <c r="A41" s="7"/>
      <c r="B41" s="7"/>
      <c r="C41" s="7"/>
      <c r="D41" s="7"/>
      <c r="E41" s="7"/>
      <c r="F41" s="7"/>
      <c r="G41" s="7"/>
    </row>
    <row r="42" spans="1:7" ht="18">
      <c r="A42" s="7"/>
      <c r="B42" s="7"/>
      <c r="C42" s="7"/>
      <c r="D42" s="7"/>
      <c r="E42" s="7"/>
      <c r="F42" s="7"/>
      <c r="G42" s="7"/>
    </row>
    <row r="43" spans="1:7" ht="18">
      <c r="A43" s="7"/>
      <c r="B43" s="7"/>
      <c r="C43" s="7"/>
      <c r="D43" s="7"/>
      <c r="E43" s="7"/>
      <c r="F43" s="7"/>
      <c r="G43" s="7"/>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sheetData>
  <sheetProtection password="8F75" sheet="1" objects="1" scenarios="1" selectLockedCells="1"/>
  <dataConsolidate/>
  <mergeCells count="24">
    <mergeCell ref="A1:G1"/>
    <mergeCell ref="A6:C6"/>
    <mergeCell ref="A7:C7"/>
    <mergeCell ref="A8:C8"/>
    <mergeCell ref="A9:C9"/>
    <mergeCell ref="A26:B26"/>
    <mergeCell ref="A27:D27"/>
    <mergeCell ref="A28:B28"/>
    <mergeCell ref="A29:B29"/>
    <mergeCell ref="A10:C10"/>
    <mergeCell ref="A11:C11"/>
    <mergeCell ref="A12:C12"/>
    <mergeCell ref="A14:D14"/>
    <mergeCell ref="A19:D19"/>
    <mergeCell ref="A23:D23"/>
    <mergeCell ref="A36:B36"/>
    <mergeCell ref="A37:B37"/>
    <mergeCell ref="A38:B38"/>
    <mergeCell ref="A30:B30"/>
    <mergeCell ref="A31:D31"/>
    <mergeCell ref="A32:B32"/>
    <mergeCell ref="A33:B33"/>
    <mergeCell ref="A34:B34"/>
    <mergeCell ref="A35:B35"/>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56"/>
  <sheetViews>
    <sheetView workbookViewId="0">
      <selection activeCell="D16" sqref="D16"/>
    </sheetView>
  </sheetViews>
  <sheetFormatPr defaultColWidth="11" defaultRowHeight="15.75"/>
  <cols>
    <col min="1" max="7" width="37.875" style="1" customWidth="1"/>
    <col min="9" max="9" width="13.125" customWidth="1"/>
  </cols>
  <sheetData>
    <row r="1" spans="1:9" ht="57" customHeight="1">
      <c r="A1" s="61" t="s">
        <v>92</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105</v>
      </c>
      <c r="C3" s="12">
        <v>315</v>
      </c>
      <c r="D3" s="12">
        <v>526</v>
      </c>
      <c r="E3" s="12">
        <v>820</v>
      </c>
      <c r="F3" s="12">
        <v>1110</v>
      </c>
      <c r="G3" s="12">
        <v>1460</v>
      </c>
    </row>
    <row r="4" spans="1:9" ht="57" customHeight="1">
      <c r="A4" s="11" t="s">
        <v>93</v>
      </c>
      <c r="B4" s="12">
        <v>225</v>
      </c>
      <c r="C4" s="12">
        <v>540</v>
      </c>
      <c r="D4" s="12">
        <v>810</v>
      </c>
      <c r="E4" s="12">
        <v>1295</v>
      </c>
      <c r="F4" s="12">
        <v>1835</v>
      </c>
      <c r="G4" s="12">
        <v>2480</v>
      </c>
    </row>
    <row r="5" spans="1:9" ht="27.95" customHeight="1">
      <c r="A5" s="3"/>
      <c r="B5" s="4"/>
      <c r="C5" s="4"/>
      <c r="D5" s="4"/>
      <c r="E5" s="4"/>
      <c r="F5" s="4"/>
      <c r="G5" s="4"/>
    </row>
    <row r="6" spans="1:9" s="2" customFormat="1" ht="42.95" customHeight="1">
      <c r="A6" s="55" t="s">
        <v>43</v>
      </c>
      <c r="B6" s="55"/>
      <c r="C6" s="55"/>
      <c r="D6" s="16">
        <v>0</v>
      </c>
      <c r="E6" s="19" t="s">
        <v>44</v>
      </c>
      <c r="F6" s="18"/>
    </row>
    <row r="7" spans="1:9" s="2" customFormat="1" ht="42.95" customHeight="1">
      <c r="A7" s="63" t="s">
        <v>13</v>
      </c>
      <c r="B7" s="63"/>
      <c r="C7" s="63"/>
      <c r="D7" s="41">
        <f>IF($D$6&gt;=520000,30%,0)+IF($D$6&gt;=1000000,39%,0)+IF($D$6&gt;=2000000,50.7%,0)+IF($D$6&gt;=4000000,65.91%,0)+IF($D$6&gt;=8000000,85.68%,0)</f>
        <v>0</v>
      </c>
      <c r="E7"/>
      <c r="F7"/>
      <c r="G7"/>
    </row>
    <row r="8" spans="1:9" s="2" customFormat="1" ht="42.95" customHeight="1">
      <c r="A8" s="54" t="s">
        <v>45</v>
      </c>
      <c r="B8" s="54"/>
      <c r="C8" s="54"/>
      <c r="D8" s="13">
        <v>0</v>
      </c>
      <c r="E8"/>
      <c r="F8"/>
      <c r="G8"/>
    </row>
    <row r="9" spans="1:9" s="2" customFormat="1" ht="42.95" customHeight="1">
      <c r="A9" s="56" t="s">
        <v>15</v>
      </c>
      <c r="B9" s="56"/>
      <c r="C9" s="56"/>
      <c r="D9" s="14">
        <v>0</v>
      </c>
      <c r="E9"/>
      <c r="F9"/>
      <c r="G9"/>
    </row>
    <row r="10" spans="1:9" s="2" customFormat="1" ht="42.95" customHeight="1">
      <c r="A10" s="54" t="s">
        <v>144</v>
      </c>
      <c r="B10" s="54"/>
      <c r="C10" s="54"/>
      <c r="D10" s="14">
        <v>0</v>
      </c>
      <c r="E10"/>
      <c r="F10"/>
      <c r="G10"/>
    </row>
    <row r="11" spans="1:9" s="2" customFormat="1" ht="42.95" customHeight="1">
      <c r="A11" s="54" t="s">
        <v>34</v>
      </c>
      <c r="B11" s="54"/>
      <c r="C11" s="54"/>
      <c r="D11" s="14">
        <v>0</v>
      </c>
      <c r="E11"/>
      <c r="F11"/>
      <c r="G11"/>
    </row>
    <row r="12" spans="1:9" s="5" customFormat="1" ht="42.95" customHeight="1">
      <c r="A12" s="57" t="s">
        <v>14</v>
      </c>
      <c r="B12" s="57"/>
      <c r="C12" s="57"/>
      <c r="D12" s="6">
        <f>D7+D8+D9+D10+D11</f>
        <v>0</v>
      </c>
      <c r="E12"/>
      <c r="F12"/>
      <c r="G12"/>
    </row>
    <row r="13" spans="1:9" ht="27.95" customHeight="1">
      <c r="A13" s="3"/>
      <c r="B13" s="3"/>
      <c r="C13" s="3"/>
      <c r="D13" s="3"/>
      <c r="E13"/>
      <c r="F13"/>
      <c r="G13"/>
      <c r="H13" s="2"/>
      <c r="I13" s="2"/>
    </row>
    <row r="14" spans="1:9" ht="27.95" customHeight="1">
      <c r="A14" s="60" t="s">
        <v>46</v>
      </c>
      <c r="B14" s="60"/>
      <c r="C14" s="60"/>
      <c r="D14" s="60"/>
      <c r="E14" s="2"/>
      <c r="F14" s="2"/>
      <c r="G14" s="2"/>
      <c r="H14" s="2"/>
      <c r="I14" s="2"/>
    </row>
    <row r="15" spans="1:9" ht="27.95" customHeight="1">
      <c r="A15" s="8" t="s">
        <v>1</v>
      </c>
      <c r="B15" s="15" t="s">
        <v>47</v>
      </c>
      <c r="C15" s="8" t="s">
        <v>36</v>
      </c>
      <c r="D15" s="15" t="s">
        <v>47</v>
      </c>
      <c r="E15"/>
      <c r="F15"/>
      <c r="G15"/>
      <c r="H15" s="2"/>
      <c r="I15" s="2"/>
    </row>
    <row r="16" spans="1:9" ht="27.95" customHeight="1">
      <c r="A16" s="8" t="s">
        <v>93</v>
      </c>
      <c r="B16" s="15" t="s">
        <v>47</v>
      </c>
      <c r="C16" s="8" t="s">
        <v>91</v>
      </c>
      <c r="D16" s="15" t="s">
        <v>90</v>
      </c>
      <c r="E16"/>
      <c r="F16"/>
      <c r="G16"/>
      <c r="H16" s="2"/>
      <c r="I16" s="2"/>
    </row>
    <row r="17" spans="1:9" ht="27.95" customHeight="1">
      <c r="C17" s="3"/>
      <c r="D17" s="3"/>
      <c r="E17"/>
      <c r="F17"/>
      <c r="G17"/>
      <c r="H17" s="2"/>
      <c r="I17" s="2"/>
    </row>
    <row r="18" spans="1:9" ht="27.95" customHeight="1">
      <c r="A18"/>
      <c r="B18"/>
      <c r="C18" s="3"/>
      <c r="D18" s="3"/>
      <c r="E18"/>
      <c r="F18"/>
      <c r="G18"/>
      <c r="H18" s="2"/>
      <c r="I18" s="2"/>
    </row>
    <row r="19" spans="1:9" ht="27.95" customHeight="1">
      <c r="A19" s="58" t="s">
        <v>40</v>
      </c>
      <c r="B19" s="58"/>
      <c r="C19" s="58"/>
      <c r="D19" s="58"/>
      <c r="E19"/>
      <c r="F19"/>
      <c r="G19"/>
      <c r="H19" s="2"/>
      <c r="I19" s="2"/>
    </row>
    <row r="20" spans="1:9" ht="27.95" customHeight="1">
      <c r="A20" s="20" t="s">
        <v>18</v>
      </c>
      <c r="B20" s="26"/>
      <c r="C20" s="20" t="s">
        <v>17</v>
      </c>
      <c r="D20" s="26"/>
      <c r="E20"/>
      <c r="F20"/>
      <c r="G20"/>
      <c r="H20" s="2"/>
      <c r="I20" s="2"/>
    </row>
    <row r="21" spans="1:9" ht="27.95" customHeight="1">
      <c r="A21" s="20" t="s">
        <v>19</v>
      </c>
      <c r="B21" s="26"/>
      <c r="C21" s="20" t="s">
        <v>20</v>
      </c>
      <c r="D21" s="26"/>
      <c r="E21"/>
      <c r="F21"/>
      <c r="G21"/>
      <c r="H21" s="2"/>
      <c r="I21" s="2"/>
    </row>
    <row r="22" spans="1:9" ht="27.95" customHeight="1">
      <c r="A22" s="20" t="s">
        <v>21</v>
      </c>
      <c r="B22" s="26"/>
      <c r="C22" s="20" t="s">
        <v>22</v>
      </c>
      <c r="D22" s="38">
        <f>D6</f>
        <v>0</v>
      </c>
      <c r="E22"/>
      <c r="F22"/>
      <c r="G22"/>
    </row>
    <row r="23" spans="1:9" ht="27.95" customHeight="1">
      <c r="A23" s="59" t="s">
        <v>31</v>
      </c>
      <c r="B23" s="59"/>
      <c r="C23" s="59"/>
      <c r="D23" s="59"/>
      <c r="E23"/>
      <c r="F23"/>
      <c r="G23"/>
    </row>
    <row r="24" spans="1:9" ht="27.95" customHeight="1">
      <c r="A24" s="21" t="s">
        <v>25</v>
      </c>
      <c r="B24" s="20"/>
      <c r="C24" s="20" t="s">
        <v>24</v>
      </c>
      <c r="D24" s="22">
        <v>0</v>
      </c>
      <c r="E24"/>
      <c r="F24"/>
      <c r="G24"/>
    </row>
    <row r="25" spans="1:9" ht="27.95" customHeight="1">
      <c r="A25" s="21" t="s">
        <v>27</v>
      </c>
      <c r="B25" s="20"/>
      <c r="C25" s="20" t="s">
        <v>24</v>
      </c>
      <c r="D25" s="22">
        <v>0</v>
      </c>
      <c r="E25"/>
      <c r="F25"/>
      <c r="G25"/>
    </row>
    <row r="26" spans="1:9" ht="27.95" customHeight="1">
      <c r="A26" s="44" t="s">
        <v>28</v>
      </c>
      <c r="B26" s="45"/>
      <c r="C26" s="20" t="s">
        <v>24</v>
      </c>
      <c r="D26" s="22">
        <v>0</v>
      </c>
      <c r="E26"/>
      <c r="F26"/>
      <c r="G26"/>
    </row>
    <row r="27" spans="1:9" ht="27.95" customHeight="1">
      <c r="A27" s="50"/>
      <c r="B27" s="51"/>
      <c r="C27" s="51"/>
      <c r="D27" s="52"/>
      <c r="E27"/>
      <c r="F27"/>
      <c r="G27"/>
    </row>
    <row r="28" spans="1:9" ht="27.95" customHeight="1">
      <c r="A28" s="44" t="s">
        <v>1</v>
      </c>
      <c r="B28" s="45"/>
      <c r="C28" s="20" t="s">
        <v>24</v>
      </c>
      <c r="D28" s="23">
        <f>IF(AND($B15="S",$D$6&lt;=1100,$D$6&gt;0),$B3+($B3*$D$12),0)+IF(AND($B15="S",$D$6&gt;1100.01,$D$6&lt;=5200),$C3+($C3*$D$12),0)+IF(AND($B15="S",$D$6&gt;5200.01,$D$6&lt;=26000),$D3+($D3*$D$12),0)+IF(AND($B15="S",$D$6&gt;26000.01,$D$6&lt;=52000),$E3+($E3*$D$12),0)+IF(AND($B15="S",$D$6&gt;52000.01,$D$6&lt;=260000),$F3+($F3*$D$12),0)+IF(AND($B15="S",$D$6&gt;260000.01),$G3+($G3*$D$12),0)</f>
        <v>0</v>
      </c>
      <c r="E28"/>
      <c r="F28"/>
      <c r="G28"/>
    </row>
    <row r="29" spans="1:9" ht="27.95" customHeight="1">
      <c r="A29" s="44" t="s">
        <v>93</v>
      </c>
      <c r="B29" s="45"/>
      <c r="C29" s="20" t="s">
        <v>24</v>
      </c>
      <c r="D29" s="23">
        <f>IF(AND($B16="S",$D$6&lt;=1100,$D$6&gt;0),$B4+($B4*$D$12),0)+IF(AND($B16="S",$D$6&gt;1100.01,$D$6&lt;=5200),$C4+($C4*$D$12),0)+IF(AND($B16="S",$D$6&gt;5200.01,$D$6&lt;=26000),$D4+($D4*$D$12),0)+IF(AND($B16="S",$D$6&gt;26000.01,$D$6&lt;=52000),$E4+($E4*$D$12),0)+IF(AND($B16="S",$D$6&gt;52000.01,$D$6&lt;=260000),$F4+($F4*$D$12),0)+IF(AND($B16="S",$D$6&gt;260000.01),$G4+($G4*$D$12),0)</f>
        <v>0</v>
      </c>
      <c r="E29"/>
      <c r="F29"/>
      <c r="G29"/>
    </row>
    <row r="30" spans="1:9" ht="27.95" customHeight="1">
      <c r="A30" s="44" t="s">
        <v>48</v>
      </c>
      <c r="B30" s="45"/>
      <c r="C30" s="20" t="s">
        <v>24</v>
      </c>
      <c r="D30" s="23">
        <f>SUM(D28:D29)*0.15</f>
        <v>0</v>
      </c>
      <c r="E30"/>
      <c r="F30"/>
      <c r="G30"/>
    </row>
    <row r="31" spans="1:9" ht="27.95" customHeight="1">
      <c r="A31" s="50"/>
      <c r="B31" s="51"/>
      <c r="C31" s="51"/>
      <c r="D31" s="52"/>
      <c r="E31"/>
      <c r="F31"/>
      <c r="G31"/>
    </row>
    <row r="32" spans="1:9" ht="27.95" customHeight="1">
      <c r="A32" s="46" t="s">
        <v>30</v>
      </c>
      <c r="B32" s="47"/>
      <c r="C32" s="20" t="s">
        <v>24</v>
      </c>
      <c r="D32" s="23">
        <f>SUM(D25:D30)</f>
        <v>0</v>
      </c>
      <c r="E32"/>
      <c r="F32"/>
      <c r="G32"/>
    </row>
    <row r="33" spans="1:7" ht="27.95" customHeight="1">
      <c r="A33" s="46" t="s">
        <v>49</v>
      </c>
      <c r="B33" s="47"/>
      <c r="C33" s="20" t="s">
        <v>24</v>
      </c>
      <c r="D33" s="23">
        <f>D32*0.04</f>
        <v>0</v>
      </c>
      <c r="E33"/>
      <c r="F33"/>
      <c r="G33"/>
    </row>
    <row r="34" spans="1:7" ht="27.95" customHeight="1">
      <c r="A34" s="46" t="s">
        <v>50</v>
      </c>
      <c r="B34" s="47"/>
      <c r="C34" s="20" t="s">
        <v>24</v>
      </c>
      <c r="D34" s="23">
        <f>IF($D$16="S",(D32+D33)*0.22,0)</f>
        <v>0</v>
      </c>
      <c r="E34"/>
      <c r="F34"/>
      <c r="G34"/>
    </row>
    <row r="35" spans="1:7" ht="27.95" customHeight="1">
      <c r="A35" s="46" t="s">
        <v>10</v>
      </c>
      <c r="B35" s="47"/>
      <c r="C35" s="20" t="s">
        <v>24</v>
      </c>
      <c r="D35" s="23">
        <f>SUM(D32:D34)</f>
        <v>0</v>
      </c>
      <c r="E35"/>
      <c r="F35"/>
      <c r="G35"/>
    </row>
    <row r="36" spans="1:7" ht="27.95" customHeight="1">
      <c r="A36" s="46" t="s">
        <v>35</v>
      </c>
      <c r="B36" s="47"/>
      <c r="C36" s="20" t="s">
        <v>24</v>
      </c>
      <c r="D36" s="23">
        <f>IF(D15="S",D32*-0.2,0)</f>
        <v>0</v>
      </c>
      <c r="E36"/>
      <c r="F36"/>
      <c r="G36"/>
    </row>
    <row r="37" spans="1:7" ht="27.95" customHeight="1">
      <c r="A37" s="46" t="s">
        <v>23</v>
      </c>
      <c r="B37" s="47"/>
      <c r="C37" s="20" t="s">
        <v>24</v>
      </c>
      <c r="D37" s="23">
        <f>D24</f>
        <v>0</v>
      </c>
      <c r="E37"/>
      <c r="F37"/>
      <c r="G37"/>
    </row>
    <row r="38" spans="1:7" ht="27.95" customHeight="1">
      <c r="A38" s="48" t="s">
        <v>32</v>
      </c>
      <c r="B38" s="49"/>
      <c r="C38" s="24" t="s">
        <v>24</v>
      </c>
      <c r="D38" s="25">
        <f>SUM(D35:D37)</f>
        <v>0</v>
      </c>
      <c r="E38"/>
      <c r="F38"/>
      <c r="G38"/>
    </row>
    <row r="39" spans="1:7" ht="18">
      <c r="A39" s="7"/>
      <c r="B39" s="7"/>
      <c r="C39" s="7"/>
      <c r="D39" s="7"/>
      <c r="E39" s="7"/>
      <c r="F39" s="7"/>
      <c r="G39" s="7"/>
    </row>
    <row r="40" spans="1:7" ht="18">
      <c r="A40" s="7"/>
      <c r="B40" s="7"/>
      <c r="C40" s="7"/>
      <c r="D40" s="7"/>
      <c r="E40" s="7"/>
      <c r="F40" s="7"/>
      <c r="G40" s="7"/>
    </row>
    <row r="41" spans="1:7" ht="18">
      <c r="A41" s="7"/>
      <c r="B41" s="7"/>
      <c r="C41" s="7"/>
      <c r="D41" s="7"/>
      <c r="E41" s="7"/>
      <c r="F41" s="7"/>
      <c r="G41" s="7"/>
    </row>
    <row r="42" spans="1:7" ht="18">
      <c r="A42" s="7"/>
      <c r="B42" s="7"/>
      <c r="C42" s="7"/>
      <c r="D42" s="7"/>
      <c r="E42" s="7"/>
      <c r="F42" s="7"/>
      <c r="G42" s="7"/>
    </row>
    <row r="43" spans="1:7" ht="18">
      <c r="A43" s="7"/>
      <c r="B43" s="7"/>
      <c r="C43" s="7"/>
      <c r="D43" s="7"/>
      <c r="E43" s="7"/>
      <c r="F43" s="7"/>
      <c r="G43" s="7"/>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sheetData>
  <sheetProtection password="8F75" sheet="1" objects="1" scenarios="1" selectLockedCells="1"/>
  <dataConsolidate/>
  <mergeCells count="24">
    <mergeCell ref="A38:B38"/>
    <mergeCell ref="A32:B32"/>
    <mergeCell ref="A33:B33"/>
    <mergeCell ref="A34:B34"/>
    <mergeCell ref="A35:B35"/>
    <mergeCell ref="A36:B36"/>
    <mergeCell ref="A37:B37"/>
    <mergeCell ref="A31:D31"/>
    <mergeCell ref="A10:C10"/>
    <mergeCell ref="A11:C11"/>
    <mergeCell ref="A12:C12"/>
    <mergeCell ref="A14:D14"/>
    <mergeCell ref="A19:D19"/>
    <mergeCell ref="A23:D23"/>
    <mergeCell ref="A26:B26"/>
    <mergeCell ref="A27:D27"/>
    <mergeCell ref="A28:B28"/>
    <mergeCell ref="A29:B29"/>
    <mergeCell ref="A30:B30"/>
    <mergeCell ref="A1:G1"/>
    <mergeCell ref="A6:C6"/>
    <mergeCell ref="A7:C7"/>
    <mergeCell ref="A8:C8"/>
    <mergeCell ref="A9:C9"/>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56"/>
  <sheetViews>
    <sheetView workbookViewId="0">
      <selection activeCell="D16" sqref="D16"/>
    </sheetView>
  </sheetViews>
  <sheetFormatPr defaultColWidth="11" defaultRowHeight="15.75"/>
  <cols>
    <col min="1" max="7" width="37.875" style="1" customWidth="1"/>
    <col min="9" max="9" width="13.125" customWidth="1"/>
  </cols>
  <sheetData>
    <row r="1" spans="1:9" ht="57" customHeight="1">
      <c r="A1" s="61" t="s">
        <v>94</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140</v>
      </c>
      <c r="C3" s="12">
        <v>430</v>
      </c>
      <c r="D3" s="12">
        <v>650</v>
      </c>
      <c r="E3" s="12">
        <v>1000</v>
      </c>
      <c r="F3" s="12">
        <v>1365</v>
      </c>
      <c r="G3" s="12">
        <v>1800</v>
      </c>
    </row>
    <row r="4" spans="1:9" ht="57" customHeight="1">
      <c r="A4" s="11" t="s">
        <v>88</v>
      </c>
      <c r="B4" s="12">
        <v>72</v>
      </c>
      <c r="C4" s="12">
        <v>285</v>
      </c>
      <c r="D4" s="12">
        <v>430</v>
      </c>
      <c r="E4" s="12">
        <v>645</v>
      </c>
      <c r="F4" s="12">
        <v>935</v>
      </c>
      <c r="G4" s="12">
        <v>1220</v>
      </c>
    </row>
    <row r="5" spans="1:9" ht="27.95" customHeight="1">
      <c r="A5" s="3"/>
      <c r="B5" s="4"/>
      <c r="C5" s="4"/>
      <c r="D5" s="4"/>
      <c r="E5" s="4"/>
      <c r="F5" s="4"/>
      <c r="G5" s="4"/>
    </row>
    <row r="6" spans="1:9" s="2" customFormat="1" ht="42.95" customHeight="1">
      <c r="A6" s="55" t="s">
        <v>43</v>
      </c>
      <c r="B6" s="55"/>
      <c r="C6" s="55"/>
      <c r="D6" s="16">
        <v>0</v>
      </c>
      <c r="E6" s="19" t="s">
        <v>44</v>
      </c>
      <c r="F6" s="18"/>
    </row>
    <row r="7" spans="1:9" s="2" customFormat="1" ht="42.95" customHeight="1">
      <c r="A7" s="63" t="s">
        <v>13</v>
      </c>
      <c r="B7" s="63"/>
      <c r="C7" s="63"/>
      <c r="D7" s="41">
        <f>IF($D$6&gt;=520000,30%,0)+IF($D$6&gt;=1000000,39%,0)+IF($D$6&gt;=2000000,50.7%,0)+IF($D$6&gt;=4000000,65.91%,0)+IF($D$6&gt;=8000000,85.68%,0)</f>
        <v>0</v>
      </c>
      <c r="E7"/>
      <c r="F7"/>
      <c r="G7"/>
    </row>
    <row r="8" spans="1:9" s="2" customFormat="1" ht="42.95" customHeight="1">
      <c r="A8" s="54" t="s">
        <v>45</v>
      </c>
      <c r="B8" s="54"/>
      <c r="C8" s="54"/>
      <c r="D8" s="13">
        <v>0</v>
      </c>
      <c r="E8"/>
      <c r="F8"/>
      <c r="G8"/>
    </row>
    <row r="9" spans="1:9" s="2" customFormat="1" ht="42.95" customHeight="1">
      <c r="A9" s="56" t="s">
        <v>15</v>
      </c>
      <c r="B9" s="56"/>
      <c r="C9" s="56"/>
      <c r="D9" s="14">
        <v>0</v>
      </c>
      <c r="E9"/>
      <c r="F9"/>
      <c r="G9"/>
    </row>
    <row r="10" spans="1:9" s="2" customFormat="1" ht="42.95" customHeight="1">
      <c r="A10" s="54" t="s">
        <v>144</v>
      </c>
      <c r="B10" s="54"/>
      <c r="C10" s="54"/>
      <c r="D10" s="14">
        <v>0</v>
      </c>
      <c r="E10"/>
      <c r="F10"/>
      <c r="G10"/>
    </row>
    <row r="11" spans="1:9" s="2" customFormat="1" ht="42.95" customHeight="1">
      <c r="A11" s="54" t="s">
        <v>34</v>
      </c>
      <c r="B11" s="54"/>
      <c r="C11" s="54"/>
      <c r="D11" s="14">
        <v>0</v>
      </c>
      <c r="E11"/>
      <c r="F11"/>
      <c r="G11"/>
    </row>
    <row r="12" spans="1:9" s="5" customFormat="1" ht="42.95" customHeight="1">
      <c r="A12" s="57" t="s">
        <v>14</v>
      </c>
      <c r="B12" s="57"/>
      <c r="C12" s="57"/>
      <c r="D12" s="6">
        <f>D7+D8+D9+D10+D11</f>
        <v>0</v>
      </c>
      <c r="E12"/>
      <c r="F12"/>
      <c r="G12"/>
    </row>
    <row r="13" spans="1:9" ht="27.95" customHeight="1">
      <c r="A13" s="3"/>
      <c r="B13" s="3"/>
      <c r="C13" s="3"/>
      <c r="D13" s="3"/>
      <c r="E13"/>
      <c r="F13"/>
      <c r="G13"/>
      <c r="H13" s="2"/>
      <c r="I13" s="2"/>
    </row>
    <row r="14" spans="1:9" ht="27.95" customHeight="1">
      <c r="A14" s="60" t="s">
        <v>46</v>
      </c>
      <c r="B14" s="60"/>
      <c r="C14" s="60"/>
      <c r="D14" s="60"/>
      <c r="E14" s="2"/>
      <c r="F14" s="2"/>
      <c r="G14" s="2"/>
      <c r="H14" s="2"/>
      <c r="I14" s="2"/>
    </row>
    <row r="15" spans="1:9" ht="27.95" customHeight="1">
      <c r="A15" s="8" t="s">
        <v>1</v>
      </c>
      <c r="B15" s="15" t="s">
        <v>47</v>
      </c>
      <c r="C15" s="8" t="s">
        <v>36</v>
      </c>
      <c r="D15" s="15" t="s">
        <v>47</v>
      </c>
      <c r="E15"/>
      <c r="F15"/>
      <c r="G15"/>
      <c r="H15" s="2"/>
      <c r="I15" s="2"/>
    </row>
    <row r="16" spans="1:9" ht="27.95" customHeight="1">
      <c r="A16" s="8" t="s">
        <v>88</v>
      </c>
      <c r="B16" s="15" t="s">
        <v>47</v>
      </c>
      <c r="C16" s="8" t="s">
        <v>91</v>
      </c>
      <c r="D16" s="15" t="s">
        <v>90</v>
      </c>
      <c r="E16"/>
      <c r="F16"/>
      <c r="G16"/>
      <c r="H16" s="2"/>
      <c r="I16" s="2"/>
    </row>
    <row r="17" spans="1:9" ht="27.95" customHeight="1">
      <c r="C17" s="3"/>
      <c r="D17" s="3"/>
      <c r="E17"/>
      <c r="F17"/>
      <c r="G17"/>
      <c r="H17" s="2"/>
      <c r="I17" s="2"/>
    </row>
    <row r="18" spans="1:9" ht="27.95" customHeight="1">
      <c r="A18"/>
      <c r="B18"/>
      <c r="C18" s="3"/>
      <c r="D18" s="3"/>
      <c r="E18"/>
      <c r="F18"/>
      <c r="G18"/>
      <c r="H18" s="2"/>
      <c r="I18" s="2"/>
    </row>
    <row r="19" spans="1:9" ht="27.95" customHeight="1">
      <c r="A19" s="58" t="s">
        <v>40</v>
      </c>
      <c r="B19" s="58"/>
      <c r="C19" s="58"/>
      <c r="D19" s="58"/>
      <c r="E19"/>
      <c r="F19"/>
      <c r="G19"/>
      <c r="H19" s="2"/>
      <c r="I19" s="2"/>
    </row>
    <row r="20" spans="1:9" ht="27.95" customHeight="1">
      <c r="A20" s="20" t="s">
        <v>18</v>
      </c>
      <c r="B20" s="26"/>
      <c r="C20" s="20" t="s">
        <v>17</v>
      </c>
      <c r="D20" s="26"/>
      <c r="E20"/>
      <c r="F20"/>
      <c r="G20"/>
      <c r="H20" s="2"/>
      <c r="I20" s="2"/>
    </row>
    <row r="21" spans="1:9" ht="27.95" customHeight="1">
      <c r="A21" s="20" t="s">
        <v>19</v>
      </c>
      <c r="B21" s="26"/>
      <c r="C21" s="20" t="s">
        <v>20</v>
      </c>
      <c r="D21" s="26"/>
      <c r="E21"/>
      <c r="F21"/>
      <c r="G21"/>
      <c r="H21" s="2"/>
      <c r="I21" s="2"/>
    </row>
    <row r="22" spans="1:9" ht="27.95" customHeight="1">
      <c r="A22" s="20" t="s">
        <v>21</v>
      </c>
      <c r="B22" s="26"/>
      <c r="C22" s="20" t="s">
        <v>22</v>
      </c>
      <c r="D22" s="38">
        <f>D6</f>
        <v>0</v>
      </c>
      <c r="E22"/>
      <c r="F22"/>
      <c r="G22"/>
    </row>
    <row r="23" spans="1:9" ht="27.95" customHeight="1">
      <c r="A23" s="59" t="s">
        <v>31</v>
      </c>
      <c r="B23" s="59"/>
      <c r="C23" s="59"/>
      <c r="D23" s="59"/>
      <c r="E23"/>
      <c r="F23"/>
      <c r="G23"/>
    </row>
    <row r="24" spans="1:9" ht="27.95" customHeight="1">
      <c r="A24" s="21" t="s">
        <v>25</v>
      </c>
      <c r="B24" s="20"/>
      <c r="C24" s="20" t="s">
        <v>24</v>
      </c>
      <c r="D24" s="22">
        <v>0</v>
      </c>
      <c r="E24"/>
      <c r="F24"/>
      <c r="G24"/>
    </row>
    <row r="25" spans="1:9" ht="27.95" customHeight="1">
      <c r="A25" s="21" t="s">
        <v>27</v>
      </c>
      <c r="B25" s="20"/>
      <c r="C25" s="20" t="s">
        <v>24</v>
      </c>
      <c r="D25" s="22">
        <v>0</v>
      </c>
      <c r="E25"/>
      <c r="F25"/>
      <c r="G25"/>
    </row>
    <row r="26" spans="1:9" ht="27.95" customHeight="1">
      <c r="A26" s="44" t="s">
        <v>28</v>
      </c>
      <c r="B26" s="45"/>
      <c r="C26" s="20" t="s">
        <v>24</v>
      </c>
      <c r="D26" s="22">
        <v>0</v>
      </c>
      <c r="E26"/>
      <c r="F26"/>
      <c r="G26"/>
    </row>
    <row r="27" spans="1:9" ht="27.95" customHeight="1">
      <c r="A27" s="50"/>
      <c r="B27" s="51"/>
      <c r="C27" s="51"/>
      <c r="D27" s="52"/>
      <c r="E27"/>
      <c r="F27"/>
      <c r="G27"/>
    </row>
    <row r="28" spans="1:9" ht="27.95" customHeight="1">
      <c r="A28" s="44" t="s">
        <v>1</v>
      </c>
      <c r="B28" s="45"/>
      <c r="C28" s="20" t="s">
        <v>24</v>
      </c>
      <c r="D28" s="23">
        <f>IF(AND($B15="S",$D$6&lt;=1100,$D$6&gt;0),$B3+($B3*$D$12),0)+IF(AND($B15="S",$D$6&gt;1100.01,$D$6&lt;=5200),$C3+($C3*$D$12),0)+IF(AND($B15="S",$D$6&gt;5200.01,$D$6&lt;=26000),$D3+($D3*$D$12),0)+IF(AND($B15="S",$D$6&gt;26000.01,$D$6&lt;=52000),$E3+($E3*$D$12),0)+IF(AND($B15="S",$D$6&gt;52000.01,$D$6&lt;=260000),$F3+($F3*$D$12),0)+IF(AND($B15="S",$D$6&gt;260000.01),$G3+($G3*$D$12),0)</f>
        <v>0</v>
      </c>
      <c r="E28"/>
      <c r="F28"/>
      <c r="G28"/>
    </row>
    <row r="29" spans="1:9" ht="27.95" customHeight="1">
      <c r="A29" s="44" t="s">
        <v>88</v>
      </c>
      <c r="B29" s="45"/>
      <c r="C29" s="20" t="s">
        <v>24</v>
      </c>
      <c r="D29" s="23">
        <f>IF(AND($B16="S",$D$6&lt;=1100,$D$6&gt;0),$B4+($B4*$D$12),0)+IF(AND($B16="S",$D$6&gt;1100.01,$D$6&lt;=5200),$C4+($C4*$D$12),0)+IF(AND($B16="S",$D$6&gt;5200.01,$D$6&lt;=26000),$D4+($D4*$D$12),0)+IF(AND($B16="S",$D$6&gt;26000.01,$D$6&lt;=52000),$E4+($E4*$D$12),0)+IF(AND($B16="S",$D$6&gt;52000.01,$D$6&lt;=260000),$F4+($F4*$D$12),0)+IF(AND($B16="S",$D$6&gt;260000.01),$G4+($G4*$D$12),0)</f>
        <v>0</v>
      </c>
      <c r="E29"/>
      <c r="F29"/>
      <c r="G29"/>
    </row>
    <row r="30" spans="1:9" ht="27.95" customHeight="1">
      <c r="A30" s="44" t="s">
        <v>48</v>
      </c>
      <c r="B30" s="45"/>
      <c r="C30" s="20" t="s">
        <v>24</v>
      </c>
      <c r="D30" s="23">
        <f>SUM(D28:D29)*0.15</f>
        <v>0</v>
      </c>
      <c r="E30"/>
      <c r="F30"/>
      <c r="G30"/>
    </row>
    <row r="31" spans="1:9" ht="27.95" customHeight="1">
      <c r="A31" s="50"/>
      <c r="B31" s="51"/>
      <c r="C31" s="51"/>
      <c r="D31" s="52"/>
      <c r="E31"/>
      <c r="F31"/>
      <c r="G31"/>
    </row>
    <row r="32" spans="1:9" ht="27.95" customHeight="1">
      <c r="A32" s="46" t="s">
        <v>30</v>
      </c>
      <c r="B32" s="47"/>
      <c r="C32" s="20" t="s">
        <v>24</v>
      </c>
      <c r="D32" s="23">
        <f>SUM(D25:D30)</f>
        <v>0</v>
      </c>
      <c r="E32"/>
      <c r="F32"/>
      <c r="G32"/>
    </row>
    <row r="33" spans="1:7" ht="27.95" customHeight="1">
      <c r="A33" s="46" t="s">
        <v>49</v>
      </c>
      <c r="B33" s="47"/>
      <c r="C33" s="20" t="s">
        <v>24</v>
      </c>
      <c r="D33" s="23">
        <f>D32*0.04</f>
        <v>0</v>
      </c>
      <c r="E33"/>
      <c r="F33"/>
      <c r="G33"/>
    </row>
    <row r="34" spans="1:7" ht="27.95" customHeight="1">
      <c r="A34" s="46" t="s">
        <v>50</v>
      </c>
      <c r="B34" s="47"/>
      <c r="C34" s="20" t="s">
        <v>24</v>
      </c>
      <c r="D34" s="23">
        <f>IF($D$16="S",(D32+D33)*0.22,0)</f>
        <v>0</v>
      </c>
      <c r="E34"/>
      <c r="F34"/>
      <c r="G34"/>
    </row>
    <row r="35" spans="1:7" ht="27.95" customHeight="1">
      <c r="A35" s="46" t="s">
        <v>10</v>
      </c>
      <c r="B35" s="47"/>
      <c r="C35" s="20" t="s">
        <v>24</v>
      </c>
      <c r="D35" s="23">
        <f>SUM(D32:D34)</f>
        <v>0</v>
      </c>
      <c r="E35"/>
      <c r="F35"/>
      <c r="G35"/>
    </row>
    <row r="36" spans="1:7" ht="27.95" customHeight="1">
      <c r="A36" s="46" t="s">
        <v>35</v>
      </c>
      <c r="B36" s="47"/>
      <c r="C36" s="20" t="s">
        <v>24</v>
      </c>
      <c r="D36" s="23">
        <f>IF(D15="S",D32*-0.2,0)</f>
        <v>0</v>
      </c>
      <c r="E36"/>
      <c r="F36"/>
      <c r="G36"/>
    </row>
    <row r="37" spans="1:7" ht="27.95" customHeight="1">
      <c r="A37" s="46" t="s">
        <v>23</v>
      </c>
      <c r="B37" s="47"/>
      <c r="C37" s="20" t="s">
        <v>24</v>
      </c>
      <c r="D37" s="23">
        <f>D24</f>
        <v>0</v>
      </c>
      <c r="E37"/>
      <c r="F37"/>
      <c r="G37"/>
    </row>
    <row r="38" spans="1:7" ht="27.95" customHeight="1">
      <c r="A38" s="48" t="s">
        <v>32</v>
      </c>
      <c r="B38" s="49"/>
      <c r="C38" s="24" t="s">
        <v>24</v>
      </c>
      <c r="D38" s="25">
        <f>SUM(D35:D37)</f>
        <v>0</v>
      </c>
      <c r="E38"/>
      <c r="F38"/>
      <c r="G38"/>
    </row>
    <row r="39" spans="1:7" ht="18">
      <c r="A39" s="7"/>
      <c r="B39" s="7"/>
      <c r="C39" s="7"/>
      <c r="D39" s="7"/>
      <c r="E39" s="7"/>
      <c r="F39" s="7"/>
      <c r="G39" s="7"/>
    </row>
    <row r="40" spans="1:7" ht="18">
      <c r="A40" s="7"/>
      <c r="B40" s="7"/>
      <c r="C40" s="7"/>
      <c r="D40" s="7"/>
      <c r="E40" s="7"/>
      <c r="F40" s="7"/>
      <c r="G40" s="7"/>
    </row>
    <row r="41" spans="1:7" ht="18">
      <c r="A41" s="7"/>
      <c r="B41" s="7"/>
      <c r="C41" s="7"/>
      <c r="D41" s="7"/>
      <c r="E41" s="7"/>
      <c r="F41" s="7"/>
      <c r="G41" s="7"/>
    </row>
    <row r="42" spans="1:7" ht="18">
      <c r="A42" s="7"/>
      <c r="B42" s="7"/>
      <c r="C42" s="7"/>
      <c r="D42" s="7"/>
      <c r="E42" s="7"/>
      <c r="F42" s="7"/>
      <c r="G42" s="7"/>
    </row>
    <row r="43" spans="1:7" ht="18">
      <c r="A43" s="7"/>
      <c r="B43" s="7"/>
      <c r="C43" s="7"/>
      <c r="D43" s="7"/>
      <c r="E43" s="7"/>
      <c r="F43" s="7"/>
      <c r="G43" s="7"/>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sheetData>
  <sheetProtection password="8F75" sheet="1" objects="1" scenarios="1" selectLockedCells="1"/>
  <dataConsolidate/>
  <mergeCells count="24">
    <mergeCell ref="A38:B38"/>
    <mergeCell ref="A32:B32"/>
    <mergeCell ref="A33:B33"/>
    <mergeCell ref="A34:B34"/>
    <mergeCell ref="A35:B35"/>
    <mergeCell ref="A36:B36"/>
    <mergeCell ref="A37:B37"/>
    <mergeCell ref="A31:D31"/>
    <mergeCell ref="A10:C10"/>
    <mergeCell ref="A11:C11"/>
    <mergeCell ref="A12:C12"/>
    <mergeCell ref="A14:D14"/>
    <mergeCell ref="A19:D19"/>
    <mergeCell ref="A23:D23"/>
    <mergeCell ref="A26:B26"/>
    <mergeCell ref="A27:D27"/>
    <mergeCell ref="A28:B28"/>
    <mergeCell ref="A29:B29"/>
    <mergeCell ref="A30:B30"/>
    <mergeCell ref="A1:G1"/>
    <mergeCell ref="A6:C6"/>
    <mergeCell ref="A7:C7"/>
    <mergeCell ref="A8:C8"/>
    <mergeCell ref="A9:C9"/>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0"/>
  <sheetViews>
    <sheetView workbookViewId="0">
      <selection activeCell="D8" sqref="D8"/>
    </sheetView>
  </sheetViews>
  <sheetFormatPr defaultColWidth="11" defaultRowHeight="15.75"/>
  <cols>
    <col min="1" max="4" width="37.875" style="1" customWidth="1"/>
    <col min="9" max="9" width="13.125" customWidth="1"/>
  </cols>
  <sheetData>
    <row r="1" spans="1:9" ht="57" customHeight="1">
      <c r="A1" s="53" t="s">
        <v>0</v>
      </c>
      <c r="B1" s="53"/>
      <c r="C1" s="53"/>
      <c r="D1" s="53"/>
    </row>
    <row r="2" spans="1:9" ht="57" customHeight="1">
      <c r="A2" s="9" t="s">
        <v>11</v>
      </c>
      <c r="B2" s="10" t="s">
        <v>5</v>
      </c>
      <c r="C2" s="10" t="s">
        <v>6</v>
      </c>
      <c r="D2" s="10" t="s">
        <v>7</v>
      </c>
      <c r="E2" s="2"/>
      <c r="F2" s="3"/>
      <c r="G2" s="2"/>
      <c r="H2" s="2"/>
      <c r="I2" s="2"/>
    </row>
    <row r="3" spans="1:9" ht="57" customHeight="1">
      <c r="A3" s="11" t="s">
        <v>12</v>
      </c>
      <c r="B3" s="12">
        <v>65</v>
      </c>
      <c r="C3" s="12">
        <v>225</v>
      </c>
      <c r="D3" s="12">
        <v>405</v>
      </c>
      <c r="E3" s="2"/>
    </row>
    <row r="4" spans="1:9" ht="57" customHeight="1">
      <c r="A4" s="11" t="s">
        <v>2</v>
      </c>
      <c r="B4" s="12">
        <v>65</v>
      </c>
      <c r="C4" s="12">
        <v>240</v>
      </c>
      <c r="D4" s="12">
        <v>335</v>
      </c>
      <c r="E4" s="2"/>
    </row>
    <row r="5" spans="1:9" ht="57" customHeight="1">
      <c r="A5" s="11" t="s">
        <v>3</v>
      </c>
      <c r="B5" s="12">
        <v>65</v>
      </c>
      <c r="C5" s="12">
        <v>335</v>
      </c>
      <c r="D5" s="12">
        <v>540</v>
      </c>
      <c r="E5" s="2"/>
    </row>
    <row r="6" spans="1:9" ht="57" customHeight="1">
      <c r="A6" s="11" t="s">
        <v>4</v>
      </c>
      <c r="B6" s="12">
        <v>135</v>
      </c>
      <c r="C6" s="12">
        <v>405</v>
      </c>
      <c r="D6" s="12">
        <v>710</v>
      </c>
      <c r="E6" s="2"/>
    </row>
    <row r="7" spans="1:9" ht="27.95" customHeight="1">
      <c r="A7" s="3"/>
      <c r="B7" s="4"/>
      <c r="C7" s="4"/>
      <c r="D7" s="4"/>
      <c r="E7" s="2"/>
    </row>
    <row r="8" spans="1:9" s="2" customFormat="1" ht="42.95" customHeight="1">
      <c r="A8" s="55" t="s">
        <v>43</v>
      </c>
      <c r="B8" s="55"/>
      <c r="C8" s="55"/>
      <c r="D8" s="16">
        <v>0</v>
      </c>
      <c r="E8" s="17" t="s">
        <v>41</v>
      </c>
      <c r="F8" s="18" t="s">
        <v>42</v>
      </c>
    </row>
    <row r="9" spans="1:9" s="2" customFormat="1" ht="42.95" customHeight="1">
      <c r="A9" s="54" t="s">
        <v>45</v>
      </c>
      <c r="B9" s="54"/>
      <c r="C9" s="54"/>
      <c r="D9" s="13">
        <v>0</v>
      </c>
    </row>
    <row r="10" spans="1:9" s="2" customFormat="1" ht="42.95" customHeight="1">
      <c r="A10" s="56" t="s">
        <v>15</v>
      </c>
      <c r="B10" s="56"/>
      <c r="C10" s="56"/>
      <c r="D10" s="14">
        <v>0</v>
      </c>
    </row>
    <row r="11" spans="1:9" s="2" customFormat="1" ht="42.95" customHeight="1">
      <c r="A11" s="54" t="s">
        <v>33</v>
      </c>
      <c r="B11" s="54"/>
      <c r="C11" s="54"/>
      <c r="D11" s="14">
        <v>0</v>
      </c>
    </row>
    <row r="12" spans="1:9" s="2" customFormat="1" ht="42.95" customHeight="1">
      <c r="A12" s="54" t="s">
        <v>144</v>
      </c>
      <c r="B12" s="54"/>
      <c r="C12" s="54"/>
      <c r="D12" s="14">
        <v>0</v>
      </c>
    </row>
    <row r="13" spans="1:9" s="2" customFormat="1" ht="42.95" customHeight="1">
      <c r="A13" s="54" t="s">
        <v>34</v>
      </c>
      <c r="B13" s="54"/>
      <c r="C13" s="54"/>
      <c r="D13" s="14">
        <v>0</v>
      </c>
    </row>
    <row r="14" spans="1:9" s="5" customFormat="1" ht="42.95" customHeight="1">
      <c r="A14" s="57" t="s">
        <v>14</v>
      </c>
      <c r="B14" s="57"/>
      <c r="C14" s="57"/>
      <c r="D14" s="6">
        <f>+D9+D10+D12+D13</f>
        <v>0</v>
      </c>
    </row>
    <row r="15" spans="1:9" ht="27.95" customHeight="1">
      <c r="A15" s="3"/>
      <c r="B15" s="3"/>
      <c r="C15" s="3"/>
      <c r="D15" s="3"/>
      <c r="E15" s="2"/>
      <c r="F15" s="2"/>
      <c r="G15" s="2"/>
      <c r="H15" s="2"/>
      <c r="I15" s="2"/>
    </row>
    <row r="16" spans="1:9" ht="27.95" customHeight="1">
      <c r="A16" s="60" t="s">
        <v>46</v>
      </c>
      <c r="B16" s="60"/>
      <c r="C16" s="60"/>
      <c r="D16" s="60"/>
      <c r="E16" s="2"/>
      <c r="F16" s="2"/>
      <c r="G16" s="2"/>
      <c r="H16" s="2"/>
      <c r="I16" s="2"/>
    </row>
    <row r="17" spans="1:9" ht="27.95" customHeight="1">
      <c r="A17" s="8" t="s">
        <v>1</v>
      </c>
      <c r="B17" s="15" t="s">
        <v>47</v>
      </c>
      <c r="C17" s="8" t="s">
        <v>3</v>
      </c>
      <c r="D17" s="15" t="s">
        <v>47</v>
      </c>
      <c r="E17" s="2"/>
      <c r="F17" s="2"/>
      <c r="G17" s="2"/>
      <c r="H17" s="2"/>
      <c r="I17" s="2"/>
    </row>
    <row r="18" spans="1:9" ht="27.95" customHeight="1">
      <c r="A18" s="8" t="s">
        <v>26</v>
      </c>
      <c r="B18" s="15" t="s">
        <v>47</v>
      </c>
      <c r="C18" s="8" t="s">
        <v>4</v>
      </c>
      <c r="D18" s="15" t="s">
        <v>47</v>
      </c>
      <c r="E18" s="2"/>
      <c r="F18" s="2"/>
      <c r="G18" s="2"/>
      <c r="H18" s="2"/>
      <c r="I18" s="2"/>
    </row>
    <row r="19" spans="1:9" ht="27.95" customHeight="1">
      <c r="A19" s="8" t="s">
        <v>36</v>
      </c>
      <c r="B19" s="15" t="s">
        <v>47</v>
      </c>
      <c r="C19" s="8" t="s">
        <v>89</v>
      </c>
      <c r="D19" s="15" t="s">
        <v>90</v>
      </c>
      <c r="E19" s="2"/>
      <c r="F19" s="2"/>
      <c r="G19" s="2"/>
      <c r="H19" s="2"/>
      <c r="I19" s="2"/>
    </row>
    <row r="20" spans="1:9" ht="27.95" customHeight="1">
      <c r="A20"/>
      <c r="B20"/>
      <c r="C20" s="3"/>
      <c r="D20" s="3"/>
      <c r="E20" s="2"/>
      <c r="F20" s="2"/>
      <c r="G20" s="2"/>
      <c r="H20" s="2"/>
      <c r="I20" s="2"/>
    </row>
    <row r="21" spans="1:9" ht="27.95" customHeight="1">
      <c r="A21" s="58" t="s">
        <v>16</v>
      </c>
      <c r="B21" s="58"/>
      <c r="C21" s="58"/>
      <c r="D21" s="58"/>
      <c r="E21" s="2"/>
      <c r="F21" s="2"/>
      <c r="G21" s="2"/>
      <c r="H21" s="2"/>
      <c r="I21" s="2"/>
    </row>
    <row r="22" spans="1:9" ht="27.95" customHeight="1">
      <c r="A22" s="20" t="s">
        <v>18</v>
      </c>
      <c r="B22" s="26"/>
      <c r="C22" s="20" t="s">
        <v>17</v>
      </c>
      <c r="D22" s="26"/>
      <c r="E22" s="2"/>
      <c r="F22" s="2"/>
      <c r="G22" s="2"/>
      <c r="H22" s="2"/>
      <c r="I22" s="2"/>
    </row>
    <row r="23" spans="1:9" ht="27.95" customHeight="1">
      <c r="A23" s="20" t="s">
        <v>19</v>
      </c>
      <c r="B23" s="26"/>
      <c r="C23" s="20" t="s">
        <v>20</v>
      </c>
      <c r="D23" s="26"/>
      <c r="E23" s="2"/>
      <c r="F23" s="2"/>
      <c r="G23" s="2"/>
      <c r="H23" s="2"/>
      <c r="I23" s="2"/>
    </row>
    <row r="24" spans="1:9" ht="27.95" customHeight="1">
      <c r="A24" s="20" t="s">
        <v>21</v>
      </c>
      <c r="B24" s="26"/>
      <c r="C24" s="20" t="s">
        <v>22</v>
      </c>
      <c r="D24" s="38">
        <f>D8</f>
        <v>0</v>
      </c>
    </row>
    <row r="25" spans="1:9" ht="27.95" customHeight="1">
      <c r="A25" s="59" t="s">
        <v>31</v>
      </c>
      <c r="B25" s="59"/>
      <c r="C25" s="59"/>
      <c r="D25" s="59"/>
    </row>
    <row r="26" spans="1:9" ht="27.95" customHeight="1">
      <c r="A26" s="21" t="s">
        <v>25</v>
      </c>
      <c r="B26" s="20"/>
      <c r="C26" s="20" t="s">
        <v>24</v>
      </c>
      <c r="D26" s="22">
        <v>0</v>
      </c>
    </row>
    <row r="27" spans="1:9" ht="27.95" customHeight="1">
      <c r="A27" s="21" t="s">
        <v>27</v>
      </c>
      <c r="B27" s="20"/>
      <c r="C27" s="20" t="s">
        <v>24</v>
      </c>
      <c r="D27" s="22">
        <v>0</v>
      </c>
    </row>
    <row r="28" spans="1:9" ht="27.95" customHeight="1">
      <c r="A28" s="44" t="s">
        <v>28</v>
      </c>
      <c r="B28" s="45"/>
      <c r="C28" s="20" t="s">
        <v>24</v>
      </c>
      <c r="D28" s="22">
        <v>0</v>
      </c>
    </row>
    <row r="29" spans="1:9" ht="27.95" customHeight="1">
      <c r="A29" s="50"/>
      <c r="B29" s="51"/>
      <c r="C29" s="51"/>
      <c r="D29" s="52"/>
    </row>
    <row r="30" spans="1:9" ht="27.95" customHeight="1">
      <c r="A30" s="44" t="s">
        <v>1</v>
      </c>
      <c r="B30" s="45"/>
      <c r="C30" s="20" t="s">
        <v>24</v>
      </c>
      <c r="D30" s="23">
        <f>IF(AND($B17="S",$D$8&lt;=1100,$D$8&gt;0),$B3+($B3*$D$14),0)+IF(AND($B17="S",$D$8&gt;1100.01,$D$8&lt;=5200),$C3+($C3*$D$14),0)+IF(AND($B17="S",$D$8&gt;5200.01,$D$8&lt;=26000),$D3+($D3*$D$14),0)</f>
        <v>0</v>
      </c>
    </row>
    <row r="31" spans="1:9" ht="27.95" customHeight="1">
      <c r="A31" s="44" t="s">
        <v>2</v>
      </c>
      <c r="B31" s="45"/>
      <c r="C31" s="20" t="s">
        <v>24</v>
      </c>
      <c r="D31" s="23">
        <f>IF(AND($B18="S",$D$8&lt;=1100,$D$8&gt;0),$B4+($B4*$D$14),0)+IF(AND($B$17="S",$D$8&gt;1100.01,$D$8&lt;=5200),$C4+($C4*$D$14),0)+IF(AND($B$17="S",$D$8&gt;5200.01,$D$8&lt;=26000),$D4+($D4*$D$14),0)</f>
        <v>0</v>
      </c>
    </row>
    <row r="32" spans="1:9" ht="27.95" customHeight="1">
      <c r="A32" s="44" t="s">
        <v>3</v>
      </c>
      <c r="B32" s="45"/>
      <c r="C32" s="20" t="s">
        <v>24</v>
      </c>
      <c r="D32" s="23">
        <f>IF(AND($D17="S",$D$8&lt;=1100,$D$8&gt;0),$B5+($B5*$D$14),0)+IF(AND($D17="S",$D$8&gt;1100.01,$D$8&lt;=5200),$C5+($C5*$D$14),0)+IF(AND($D17="S",$D$8&gt;5200.01,$D$8&lt;=26000),$D5+($D5*$D$14),0)</f>
        <v>0</v>
      </c>
    </row>
    <row r="33" spans="1:4" ht="27.95" customHeight="1">
      <c r="A33" s="44" t="s">
        <v>4</v>
      </c>
      <c r="B33" s="45"/>
      <c r="C33" s="20" t="s">
        <v>24</v>
      </c>
      <c r="D33" s="23">
        <f>((IF(AND($D18="S",$D$8&lt;=1100,$D$8&gt;0),$B6+($B6*$D$14),0)+IF(AND($D18="S",$D$8&gt;1100.01,$D$8&lt;=5200),$C6+($C6*$D$14),0)+IF(AND($D18="S",$D$8&gt;5200.01,$D$8&lt;=26000),$D6+($D6*$D$14),0))*D11)+(IF(AND($D18="S",$D$8&lt;=1100,$D$8&gt;0),$B6+($B6*$D$14),0)+IF(AND($D18="S",$D$8&gt;1100.01,$D$8&lt;=5200),$C6+($C6*$D$14),0)+IF(AND($D18="S",$D$8&gt;5200.01,$D$8&lt;=26000),$D6+($D6*$D$14),0))</f>
        <v>0</v>
      </c>
    </row>
    <row r="34" spans="1:4" ht="27.95" customHeight="1">
      <c r="A34" s="44" t="s">
        <v>48</v>
      </c>
      <c r="B34" s="45"/>
      <c r="C34" s="20" t="s">
        <v>24</v>
      </c>
      <c r="D34" s="23">
        <f>SUM(D30:D33)*0.15</f>
        <v>0</v>
      </c>
    </row>
    <row r="35" spans="1:4" ht="27.95" customHeight="1">
      <c r="A35" s="50"/>
      <c r="B35" s="51"/>
      <c r="C35" s="51"/>
      <c r="D35" s="52"/>
    </row>
    <row r="36" spans="1:4" ht="27.95" customHeight="1">
      <c r="A36" s="46" t="s">
        <v>30</v>
      </c>
      <c r="B36" s="47"/>
      <c r="C36" s="20" t="s">
        <v>24</v>
      </c>
      <c r="D36" s="23">
        <f>SUM(D27:D34)</f>
        <v>0</v>
      </c>
    </row>
    <row r="37" spans="1:4" ht="27.95" customHeight="1">
      <c r="A37" s="46" t="s">
        <v>49</v>
      </c>
      <c r="B37" s="47"/>
      <c r="C37" s="20" t="s">
        <v>24</v>
      </c>
      <c r="D37" s="23">
        <f>D36*0.04</f>
        <v>0</v>
      </c>
    </row>
    <row r="38" spans="1:4" ht="27.95" customHeight="1">
      <c r="A38" s="46" t="s">
        <v>50</v>
      </c>
      <c r="B38" s="47"/>
      <c r="C38" s="20" t="s">
        <v>24</v>
      </c>
      <c r="D38" s="23">
        <f>IF($D$19="S",((D36+D37)*0.22),0)</f>
        <v>0</v>
      </c>
    </row>
    <row r="39" spans="1:4" ht="27.95" customHeight="1">
      <c r="A39" s="46" t="s">
        <v>10</v>
      </c>
      <c r="B39" s="47"/>
      <c r="C39" s="20" t="s">
        <v>24</v>
      </c>
      <c r="D39" s="23">
        <f>SUM(D36:D38)</f>
        <v>0</v>
      </c>
    </row>
    <row r="40" spans="1:4" ht="27.95" customHeight="1">
      <c r="A40" s="46" t="s">
        <v>35</v>
      </c>
      <c r="B40" s="47"/>
      <c r="C40" s="20" t="s">
        <v>24</v>
      </c>
      <c r="D40" s="23">
        <f>IF(B19="S",D36*-0.2,0)</f>
        <v>0</v>
      </c>
    </row>
    <row r="41" spans="1:4" ht="27.95" customHeight="1">
      <c r="A41" s="46" t="s">
        <v>23</v>
      </c>
      <c r="B41" s="47"/>
      <c r="C41" s="20" t="s">
        <v>24</v>
      </c>
      <c r="D41" s="23">
        <f>D26</f>
        <v>0</v>
      </c>
    </row>
    <row r="42" spans="1:4" ht="27.95" customHeight="1">
      <c r="A42" s="48" t="s">
        <v>32</v>
      </c>
      <c r="B42" s="49"/>
      <c r="C42" s="24" t="s">
        <v>24</v>
      </c>
      <c r="D42" s="25">
        <f>SUM(D39:D41)</f>
        <v>0</v>
      </c>
    </row>
    <row r="43" spans="1:4" ht="18">
      <c r="A43" s="7"/>
      <c r="B43" s="7"/>
      <c r="C43" s="7"/>
      <c r="D43" s="7"/>
    </row>
    <row r="44" spans="1:4" ht="18">
      <c r="A44" s="7"/>
      <c r="B44" s="7"/>
      <c r="C44" s="7"/>
      <c r="D44" s="7"/>
    </row>
    <row r="45" spans="1:4" ht="18">
      <c r="A45" s="7"/>
      <c r="B45" s="7"/>
      <c r="C45" s="7"/>
      <c r="D45" s="7"/>
    </row>
    <row r="46" spans="1:4" ht="18">
      <c r="A46" s="7"/>
      <c r="B46" s="7"/>
      <c r="C46" s="7"/>
      <c r="D46" s="7"/>
    </row>
    <row r="47" spans="1:4" ht="18">
      <c r="A47" s="7"/>
      <c r="B47" s="7"/>
      <c r="C47" s="7"/>
      <c r="D47" s="7"/>
    </row>
    <row r="48" spans="1:4" ht="18">
      <c r="A48" s="7"/>
      <c r="B48" s="7"/>
      <c r="C48" s="7"/>
      <c r="D48" s="7"/>
    </row>
    <row r="49" spans="1:4" ht="18">
      <c r="A49" s="7"/>
      <c r="B49" s="7"/>
      <c r="C49" s="7"/>
      <c r="D49" s="7"/>
    </row>
    <row r="50" spans="1:4" ht="18">
      <c r="A50" s="7"/>
      <c r="B50" s="7"/>
      <c r="C50" s="7"/>
      <c r="D50" s="7"/>
    </row>
    <row r="51" spans="1:4" ht="18">
      <c r="A51" s="7"/>
      <c r="B51" s="7"/>
      <c r="C51" s="7"/>
      <c r="D51" s="7"/>
    </row>
    <row r="52" spans="1:4" ht="18">
      <c r="A52" s="7"/>
      <c r="B52" s="7"/>
      <c r="C52" s="7"/>
      <c r="D52" s="7"/>
    </row>
    <row r="53" spans="1:4" ht="18">
      <c r="A53" s="7"/>
      <c r="B53" s="7"/>
      <c r="C53" s="7"/>
      <c r="D53" s="7"/>
    </row>
    <row r="54" spans="1:4" ht="18">
      <c r="A54" s="7"/>
      <c r="B54" s="7"/>
      <c r="C54" s="7"/>
      <c r="D54" s="7"/>
    </row>
    <row r="55" spans="1:4" ht="18">
      <c r="A55" s="7"/>
      <c r="B55" s="7"/>
      <c r="C55" s="7"/>
      <c r="D55" s="7"/>
    </row>
    <row r="56" spans="1:4" ht="18">
      <c r="A56" s="7"/>
      <c r="B56" s="7"/>
      <c r="C56" s="7"/>
      <c r="D56" s="7"/>
    </row>
    <row r="57" spans="1:4" ht="18">
      <c r="A57" s="7"/>
      <c r="B57" s="7"/>
      <c r="C57" s="7"/>
      <c r="D57" s="7"/>
    </row>
    <row r="58" spans="1:4" ht="18">
      <c r="A58" s="7"/>
      <c r="B58" s="7"/>
      <c r="C58" s="7"/>
      <c r="D58" s="7"/>
    </row>
    <row r="59" spans="1:4" ht="18">
      <c r="A59" s="7"/>
      <c r="B59" s="7"/>
      <c r="C59" s="7"/>
      <c r="D59" s="7"/>
    </row>
    <row r="60" spans="1:4" ht="18">
      <c r="A60" s="7"/>
      <c r="B60" s="7"/>
      <c r="C60" s="7"/>
      <c r="D60" s="7"/>
    </row>
  </sheetData>
  <sheetProtection password="8F75" sheet="1" objects="1" scenarios="1" selectLockedCells="1"/>
  <dataConsolidate/>
  <mergeCells count="26">
    <mergeCell ref="A12:C12"/>
    <mergeCell ref="A13:C13"/>
    <mergeCell ref="A14:C14"/>
    <mergeCell ref="A21:D21"/>
    <mergeCell ref="A32:B32"/>
    <mergeCell ref="A25:D25"/>
    <mergeCell ref="A16:D16"/>
    <mergeCell ref="A29:D29"/>
    <mergeCell ref="A30:B30"/>
    <mergeCell ref="A31:B31"/>
    <mergeCell ref="A28:B28"/>
    <mergeCell ref="A1:D1"/>
    <mergeCell ref="A9:C9"/>
    <mergeCell ref="A8:C8"/>
    <mergeCell ref="A10:C10"/>
    <mergeCell ref="A11:C11"/>
    <mergeCell ref="A33:B33"/>
    <mergeCell ref="A41:B41"/>
    <mergeCell ref="A42:B42"/>
    <mergeCell ref="A40:B40"/>
    <mergeCell ref="A34:B34"/>
    <mergeCell ref="A35:D35"/>
    <mergeCell ref="A36:B36"/>
    <mergeCell ref="A37:B37"/>
    <mergeCell ref="A38:B38"/>
    <mergeCell ref="A39:B39"/>
  </mergeCells>
  <phoneticPr fontId="11" type="noConversion"/>
  <printOptions horizontalCentered="1"/>
  <pageMargins left="0.16" right="0.16"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53"/>
  <sheetViews>
    <sheetView workbookViewId="0">
      <selection activeCell="B15" sqref="B15"/>
    </sheetView>
  </sheetViews>
  <sheetFormatPr defaultColWidth="11" defaultRowHeight="15.75"/>
  <cols>
    <col min="1" max="7" width="37.875" style="1" customWidth="1"/>
    <col min="9" max="9" width="13.125" customWidth="1"/>
  </cols>
  <sheetData>
    <row r="1" spans="1:9" ht="57" customHeight="1">
      <c r="A1" s="61" t="s">
        <v>95</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96</v>
      </c>
      <c r="B3" s="12">
        <v>65</v>
      </c>
      <c r="C3" s="12">
        <v>270</v>
      </c>
      <c r="D3" s="12">
        <v>405</v>
      </c>
      <c r="E3" s="12">
        <v>675</v>
      </c>
      <c r="F3" s="12">
        <v>945</v>
      </c>
      <c r="G3" s="12">
        <v>1280</v>
      </c>
    </row>
    <row r="4" spans="1:9" ht="27.95" customHeight="1">
      <c r="A4" s="3"/>
      <c r="B4" s="4"/>
      <c r="C4" s="4"/>
      <c r="D4" s="4"/>
      <c r="E4" s="4"/>
      <c r="F4" s="4"/>
      <c r="G4" s="4"/>
    </row>
    <row r="5" spans="1:9" s="2" customFormat="1" ht="42.95" customHeight="1">
      <c r="A5" s="55" t="s">
        <v>43</v>
      </c>
      <c r="B5" s="55"/>
      <c r="C5" s="55"/>
      <c r="D5" s="16">
        <v>0</v>
      </c>
      <c r="E5" s="19" t="s">
        <v>44</v>
      </c>
      <c r="F5" s="19"/>
    </row>
    <row r="6" spans="1:9" s="2" customFormat="1" ht="42.95" customHeight="1">
      <c r="A6" s="63" t="s">
        <v>13</v>
      </c>
      <c r="B6" s="63"/>
      <c r="C6" s="63"/>
      <c r="D6" s="41">
        <f>IF($D$5&gt;=520000,30%,0)+IF($D$5&gt;=1000000,39%,0)+IF($D$5&gt;=2000000,50.7%,0)+IF($D$5&gt;=4000000,65.91%,0)+IF($D$5&gt;=8000000,85.68%,0)</f>
        <v>0</v>
      </c>
      <c r="E6"/>
      <c r="F6"/>
      <c r="G6"/>
    </row>
    <row r="7" spans="1:9" s="2" customFormat="1" ht="42.95" customHeight="1">
      <c r="A7" s="54" t="s">
        <v>45</v>
      </c>
      <c r="B7" s="54"/>
      <c r="C7" s="54"/>
      <c r="D7" s="13">
        <v>0</v>
      </c>
      <c r="E7"/>
      <c r="F7"/>
      <c r="G7"/>
    </row>
    <row r="8" spans="1:9" s="2" customFormat="1" ht="42.95" customHeight="1">
      <c r="A8" s="56" t="s">
        <v>15</v>
      </c>
      <c r="B8" s="56"/>
      <c r="C8" s="56"/>
      <c r="D8" s="14">
        <v>0</v>
      </c>
      <c r="E8"/>
      <c r="F8"/>
      <c r="G8"/>
    </row>
    <row r="9" spans="1:9" s="2" customFormat="1" ht="42.95" customHeight="1">
      <c r="A9" s="54" t="s">
        <v>144</v>
      </c>
      <c r="B9" s="54"/>
      <c r="C9" s="54"/>
      <c r="D9" s="14">
        <v>0</v>
      </c>
      <c r="E9"/>
      <c r="F9"/>
      <c r="G9"/>
    </row>
    <row r="10" spans="1:9" s="2" customFormat="1" ht="42.95" customHeight="1">
      <c r="A10" s="54" t="s">
        <v>34</v>
      </c>
      <c r="B10" s="54"/>
      <c r="C10" s="54"/>
      <c r="D10" s="14">
        <v>0</v>
      </c>
      <c r="E10"/>
      <c r="F10"/>
      <c r="G10"/>
    </row>
    <row r="11" spans="1:9" s="5" customFormat="1" ht="42.95" customHeight="1">
      <c r="A11" s="57" t="s">
        <v>14</v>
      </c>
      <c r="B11" s="57"/>
      <c r="C11" s="57"/>
      <c r="D11" s="6">
        <f>D6+D7+D8+D9+D10</f>
        <v>0</v>
      </c>
      <c r="E11"/>
      <c r="F11"/>
      <c r="G11"/>
    </row>
    <row r="12" spans="1:9" ht="27.95" customHeight="1">
      <c r="A12" s="3"/>
      <c r="B12" s="3"/>
      <c r="C12" s="3"/>
      <c r="D12" s="3"/>
      <c r="E12"/>
      <c r="F12"/>
      <c r="G12"/>
      <c r="H12" s="2"/>
      <c r="I12" s="2"/>
    </row>
    <row r="13" spans="1:9" ht="27.95" customHeight="1">
      <c r="A13" s="60" t="s">
        <v>46</v>
      </c>
      <c r="B13" s="60"/>
      <c r="C13" s="60"/>
      <c r="D13" s="60"/>
      <c r="E13" s="2"/>
      <c r="F13" s="2"/>
      <c r="G13" s="2"/>
      <c r="H13" s="2"/>
      <c r="I13" s="2"/>
    </row>
    <row r="14" spans="1:9" ht="27.95" customHeight="1">
      <c r="A14" s="8" t="s">
        <v>96</v>
      </c>
      <c r="B14" s="15" t="s">
        <v>47</v>
      </c>
      <c r="C14" s="8" t="s">
        <v>36</v>
      </c>
      <c r="D14" s="15" t="s">
        <v>47</v>
      </c>
      <c r="E14"/>
      <c r="F14"/>
      <c r="G14"/>
      <c r="H14" s="2"/>
      <c r="I14" s="2"/>
    </row>
    <row r="15" spans="1:9" ht="27.95" customHeight="1">
      <c r="A15" s="8" t="s">
        <v>89</v>
      </c>
      <c r="B15" s="15" t="s">
        <v>90</v>
      </c>
      <c r="C15"/>
      <c r="D15"/>
      <c r="E15"/>
      <c r="F15"/>
      <c r="G15"/>
      <c r="H15" s="2"/>
      <c r="I15" s="2"/>
    </row>
    <row r="16" spans="1:9" ht="27.95" customHeight="1">
      <c r="A16"/>
      <c r="B16"/>
      <c r="C16"/>
      <c r="D16"/>
      <c r="E16"/>
      <c r="F16"/>
      <c r="G16"/>
      <c r="H16" s="2"/>
      <c r="I16" s="2"/>
    </row>
    <row r="17" spans="1:9" ht="27.95" customHeight="1">
      <c r="A17" s="58" t="s">
        <v>40</v>
      </c>
      <c r="B17" s="58"/>
      <c r="C17" s="58"/>
      <c r="D17" s="58"/>
      <c r="E17"/>
      <c r="F17"/>
      <c r="G17"/>
      <c r="H17" s="2"/>
      <c r="I17" s="2"/>
    </row>
    <row r="18" spans="1:9" ht="27.95" customHeight="1">
      <c r="A18" s="20" t="s">
        <v>18</v>
      </c>
      <c r="B18" s="26"/>
      <c r="C18" s="20" t="s">
        <v>17</v>
      </c>
      <c r="D18" s="26"/>
      <c r="E18"/>
      <c r="F18"/>
      <c r="G18"/>
      <c r="H18" s="2"/>
      <c r="I18" s="2"/>
    </row>
    <row r="19" spans="1:9" ht="27.95" customHeight="1">
      <c r="A19" s="20" t="s">
        <v>19</v>
      </c>
      <c r="B19" s="26"/>
      <c r="C19" s="20" t="s">
        <v>20</v>
      </c>
      <c r="D19" s="26"/>
      <c r="E19"/>
      <c r="F19"/>
      <c r="G19"/>
      <c r="H19" s="2"/>
      <c r="I19" s="2"/>
    </row>
    <row r="20" spans="1:9" ht="27.95" customHeight="1">
      <c r="A20" s="20" t="s">
        <v>21</v>
      </c>
      <c r="B20" s="26"/>
      <c r="C20" s="20" t="s">
        <v>22</v>
      </c>
      <c r="D20" s="38">
        <f>D5</f>
        <v>0</v>
      </c>
      <c r="E20"/>
      <c r="F20"/>
      <c r="G20"/>
    </row>
    <row r="21" spans="1:9" ht="27.95" customHeight="1">
      <c r="A21" s="59" t="s">
        <v>31</v>
      </c>
      <c r="B21" s="59"/>
      <c r="C21" s="59"/>
      <c r="D21" s="59"/>
      <c r="E21"/>
      <c r="F21"/>
      <c r="G21"/>
    </row>
    <row r="22" spans="1:9" ht="27.95" customHeight="1">
      <c r="A22" s="21" t="s">
        <v>25</v>
      </c>
      <c r="B22" s="20"/>
      <c r="C22" s="20" t="s">
        <v>24</v>
      </c>
      <c r="D22" s="22">
        <v>0</v>
      </c>
      <c r="E22"/>
      <c r="F22"/>
      <c r="G22"/>
    </row>
    <row r="23" spans="1:9" ht="27.95" customHeight="1">
      <c r="A23" s="21" t="s">
        <v>27</v>
      </c>
      <c r="B23" s="20"/>
      <c r="C23" s="20" t="s">
        <v>24</v>
      </c>
      <c r="D23" s="22">
        <v>0</v>
      </c>
      <c r="E23"/>
      <c r="F23"/>
      <c r="G23"/>
    </row>
    <row r="24" spans="1:9" ht="27.95" customHeight="1">
      <c r="A24" s="44" t="s">
        <v>28</v>
      </c>
      <c r="B24" s="45"/>
      <c r="C24" s="20" t="s">
        <v>24</v>
      </c>
      <c r="D24" s="22">
        <v>0</v>
      </c>
      <c r="E24"/>
      <c r="F24"/>
      <c r="G24"/>
    </row>
    <row r="25" spans="1:9" ht="27.95" customHeight="1">
      <c r="A25" s="50"/>
      <c r="B25" s="51"/>
      <c r="C25" s="51"/>
      <c r="D25" s="52"/>
      <c r="E25"/>
      <c r="F25"/>
      <c r="G25"/>
    </row>
    <row r="26" spans="1:9" ht="27.95" customHeight="1">
      <c r="A26" s="44" t="s">
        <v>96</v>
      </c>
      <c r="B26" s="45"/>
      <c r="C26" s="20" t="s">
        <v>24</v>
      </c>
      <c r="D26" s="23">
        <f>IF(AND($B14="S",$D$5&gt;0.01,$D$5&lt;=1100),$B3+($B3*$D$11),0)+IF(AND($B14="S",$D$5&gt;1100.01,$D$5&lt;=5200),$C3+($C3*$D$11),0)+IF(AND($B14="S",$D$5&gt;5200.01,$D$5&lt;=26000),$D3+($D3*$D$11),0)+IF(AND($B14="S",$D$5&gt;26000.01,$D$5&lt;=52000),$E3+($E3*$D$11),0)+IF(AND($B14="S",$D$5&gt;52000.01,$D$5&lt;=260000),$F3+($F3*$D$11),0)+IF(AND($B14="S",$D$5&gt;260000.01),$G3+($G3*$D$11),0)</f>
        <v>0</v>
      </c>
      <c r="E26"/>
      <c r="F26"/>
      <c r="G26"/>
    </row>
    <row r="27" spans="1:9" ht="27.95" customHeight="1">
      <c r="A27" s="44" t="s">
        <v>48</v>
      </c>
      <c r="B27" s="45"/>
      <c r="C27" s="20" t="s">
        <v>24</v>
      </c>
      <c r="D27" s="23">
        <f>SUM(D26:D26)*0.15</f>
        <v>0</v>
      </c>
      <c r="E27"/>
      <c r="F27"/>
      <c r="G27"/>
    </row>
    <row r="28" spans="1:9" ht="27.95" customHeight="1">
      <c r="A28" s="50"/>
      <c r="B28" s="51"/>
      <c r="C28" s="51"/>
      <c r="D28" s="52"/>
      <c r="E28"/>
      <c r="F28"/>
      <c r="G28"/>
    </row>
    <row r="29" spans="1:9" ht="27.95" customHeight="1">
      <c r="A29" s="46" t="s">
        <v>30</v>
      </c>
      <c r="B29" s="47"/>
      <c r="C29" s="20" t="s">
        <v>24</v>
      </c>
      <c r="D29" s="23">
        <f>SUM(D23:D27)</f>
        <v>0</v>
      </c>
      <c r="E29"/>
      <c r="F29"/>
      <c r="G29"/>
    </row>
    <row r="30" spans="1:9" ht="27.95" customHeight="1">
      <c r="A30" s="46" t="s">
        <v>49</v>
      </c>
      <c r="B30" s="47"/>
      <c r="C30" s="20" t="s">
        <v>24</v>
      </c>
      <c r="D30" s="23">
        <f>D29*0.04</f>
        <v>0</v>
      </c>
      <c r="E30"/>
      <c r="F30"/>
      <c r="G30"/>
    </row>
    <row r="31" spans="1:9" ht="27.95" customHeight="1">
      <c r="A31" s="46" t="s">
        <v>50</v>
      </c>
      <c r="B31" s="47"/>
      <c r="C31" s="20" t="s">
        <v>24</v>
      </c>
      <c r="D31" s="23">
        <f>IF($B$15="S",(D29+D30)*0.22,0)</f>
        <v>0</v>
      </c>
      <c r="E31"/>
      <c r="F31"/>
      <c r="G31"/>
    </row>
    <row r="32" spans="1:9" ht="27.95" customHeight="1">
      <c r="A32" s="46" t="s">
        <v>10</v>
      </c>
      <c r="B32" s="47"/>
      <c r="C32" s="20" t="s">
        <v>24</v>
      </c>
      <c r="D32" s="23">
        <f>SUM(D29:D31)</f>
        <v>0</v>
      </c>
      <c r="E32"/>
      <c r="F32"/>
      <c r="G32"/>
    </row>
    <row r="33" spans="1:7" ht="27.95" customHeight="1">
      <c r="A33" s="46" t="s">
        <v>35</v>
      </c>
      <c r="B33" s="47"/>
      <c r="C33" s="20" t="s">
        <v>24</v>
      </c>
      <c r="D33" s="23">
        <f>IF(D14="S",D29*-0.2,0)</f>
        <v>0</v>
      </c>
      <c r="E33"/>
      <c r="F33"/>
      <c r="G33"/>
    </row>
    <row r="34" spans="1:7" ht="27.95" customHeight="1">
      <c r="A34" s="46" t="s">
        <v>23</v>
      </c>
      <c r="B34" s="47"/>
      <c r="C34" s="20" t="s">
        <v>24</v>
      </c>
      <c r="D34" s="23">
        <f>D22</f>
        <v>0</v>
      </c>
      <c r="E34"/>
      <c r="F34"/>
      <c r="G34"/>
    </row>
    <row r="35" spans="1:7" ht="27.95" customHeight="1">
      <c r="A35" s="48" t="s">
        <v>32</v>
      </c>
      <c r="B35" s="49"/>
      <c r="C35" s="24" t="s">
        <v>24</v>
      </c>
      <c r="D35" s="25">
        <f>SUM(D32:D34)</f>
        <v>0</v>
      </c>
      <c r="E35"/>
      <c r="F35"/>
      <c r="G35"/>
    </row>
    <row r="36" spans="1:7" ht="18">
      <c r="A36" s="7"/>
      <c r="B36" s="7"/>
      <c r="C36" s="7"/>
      <c r="D36" s="7"/>
      <c r="E36" s="7"/>
      <c r="F36" s="7"/>
      <c r="G36" s="7"/>
    </row>
    <row r="37" spans="1:7" ht="18">
      <c r="A37" s="7"/>
      <c r="B37" s="7"/>
      <c r="C37" s="7"/>
      <c r="D37" s="7"/>
      <c r="E37" s="7"/>
      <c r="F37" s="7"/>
      <c r="G37" s="7"/>
    </row>
    <row r="38" spans="1:7" ht="18">
      <c r="A38" s="7"/>
      <c r="B38" s="7"/>
      <c r="C38" s="7"/>
      <c r="D38" s="7"/>
      <c r="E38" s="7"/>
      <c r="F38" s="7"/>
      <c r="G38" s="7"/>
    </row>
    <row r="39" spans="1:7" ht="18">
      <c r="A39" s="7"/>
      <c r="B39" s="7"/>
      <c r="C39" s="7"/>
      <c r="D39" s="7"/>
      <c r="E39" s="7"/>
      <c r="F39" s="7"/>
      <c r="G39" s="7"/>
    </row>
    <row r="40" spans="1:7" ht="18">
      <c r="A40" s="7"/>
      <c r="B40" s="7"/>
      <c r="C40" s="7"/>
      <c r="D40" s="7"/>
      <c r="E40" s="7"/>
      <c r="F40" s="7"/>
      <c r="G40" s="7"/>
    </row>
    <row r="41" spans="1:7" ht="18">
      <c r="A41" s="7"/>
      <c r="B41" s="7"/>
      <c r="C41" s="7"/>
      <c r="D41" s="7"/>
      <c r="E41" s="7"/>
      <c r="F41" s="7"/>
      <c r="G41" s="7"/>
    </row>
    <row r="42" spans="1:7" ht="18">
      <c r="A42" s="7"/>
      <c r="B42" s="7"/>
      <c r="C42" s="7"/>
      <c r="D42" s="7"/>
      <c r="E42" s="7"/>
      <c r="F42" s="7"/>
      <c r="G42" s="7"/>
    </row>
    <row r="43" spans="1:7" ht="18">
      <c r="A43" s="7"/>
      <c r="B43" s="7"/>
      <c r="C43" s="7"/>
      <c r="D43" s="7"/>
      <c r="E43" s="7"/>
      <c r="F43" s="7"/>
      <c r="G43" s="7"/>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sheetData>
  <sheetProtection password="8F75" sheet="1" objects="1" scenarios="1" selectLockedCells="1"/>
  <dataConsolidate/>
  <mergeCells count="23">
    <mergeCell ref="A35:B35"/>
    <mergeCell ref="A24:B24"/>
    <mergeCell ref="A25:D25"/>
    <mergeCell ref="A26:B26"/>
    <mergeCell ref="A27:B27"/>
    <mergeCell ref="A28:D28"/>
    <mergeCell ref="A29:B29"/>
    <mergeCell ref="A30:B30"/>
    <mergeCell ref="A31:B31"/>
    <mergeCell ref="A32:B32"/>
    <mergeCell ref="A33:B33"/>
    <mergeCell ref="A34:B34"/>
    <mergeCell ref="A21:D21"/>
    <mergeCell ref="A1:G1"/>
    <mergeCell ref="A5:C5"/>
    <mergeCell ref="A6:C6"/>
    <mergeCell ref="A7:C7"/>
    <mergeCell ref="A8:C8"/>
    <mergeCell ref="A9:C9"/>
    <mergeCell ref="A10:C10"/>
    <mergeCell ref="A11:C11"/>
    <mergeCell ref="A13:D13"/>
    <mergeCell ref="A17:D17"/>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53"/>
  <sheetViews>
    <sheetView topLeftCell="A3" workbookViewId="0">
      <selection activeCell="B15" sqref="B15"/>
    </sheetView>
  </sheetViews>
  <sheetFormatPr defaultColWidth="11" defaultRowHeight="15.75"/>
  <cols>
    <col min="1" max="7" width="37.875" style="1" customWidth="1"/>
    <col min="9" max="9" width="13.125" customWidth="1"/>
  </cols>
  <sheetData>
    <row r="1" spans="1:9" ht="57" customHeight="1">
      <c r="A1" s="61" t="s">
        <v>97</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31" t="s">
        <v>98</v>
      </c>
      <c r="B3" s="12">
        <v>160</v>
      </c>
      <c r="C3" s="12">
        <v>590</v>
      </c>
      <c r="D3" s="12">
        <v>860</v>
      </c>
      <c r="E3" s="12">
        <v>1400</v>
      </c>
      <c r="F3" s="12">
        <v>1995</v>
      </c>
      <c r="G3" s="12">
        <v>2750</v>
      </c>
    </row>
    <row r="4" spans="1:9" ht="27.95" customHeight="1">
      <c r="A4" s="3"/>
      <c r="B4" s="4"/>
      <c r="C4" s="4"/>
      <c r="D4" s="4"/>
      <c r="E4" s="4"/>
      <c r="F4" s="4"/>
      <c r="G4" s="4"/>
    </row>
    <row r="5" spans="1:9" s="2" customFormat="1" ht="42.95" customHeight="1">
      <c r="A5" s="55" t="s">
        <v>43</v>
      </c>
      <c r="B5" s="55"/>
      <c r="C5" s="55"/>
      <c r="D5" s="16">
        <v>0</v>
      </c>
      <c r="E5" s="19" t="s">
        <v>44</v>
      </c>
      <c r="F5" s="19"/>
    </row>
    <row r="6" spans="1:9" s="2" customFormat="1" ht="42.95" customHeight="1">
      <c r="A6" s="63" t="s">
        <v>13</v>
      </c>
      <c r="B6" s="63"/>
      <c r="C6" s="63"/>
      <c r="D6" s="41">
        <f>IF($D$5&gt;=520000,30%,0)+IF($D$5&gt;=1000000,39%,0)+IF($D$5&gt;=2000000,50.7%,0)+IF($D$5&gt;=4000000,65.91%,0)+IF($D$5&gt;=8000000,85.68%,0)</f>
        <v>0</v>
      </c>
      <c r="E6"/>
      <c r="F6"/>
      <c r="G6"/>
    </row>
    <row r="7" spans="1:9" s="2" customFormat="1" ht="42.95" customHeight="1">
      <c r="A7" s="54" t="s">
        <v>45</v>
      </c>
      <c r="B7" s="54"/>
      <c r="C7" s="54"/>
      <c r="D7" s="13">
        <v>0</v>
      </c>
      <c r="E7"/>
      <c r="F7"/>
      <c r="G7"/>
    </row>
    <row r="8" spans="1:9" s="2" customFormat="1" ht="42.95" customHeight="1">
      <c r="A8" s="56" t="s">
        <v>15</v>
      </c>
      <c r="B8" s="56"/>
      <c r="C8" s="56"/>
      <c r="D8" s="14">
        <v>0</v>
      </c>
      <c r="E8"/>
      <c r="F8"/>
      <c r="G8"/>
    </row>
    <row r="9" spans="1:9" s="2" customFormat="1" ht="42.95" customHeight="1">
      <c r="A9" s="54" t="s">
        <v>144</v>
      </c>
      <c r="B9" s="54"/>
      <c r="C9" s="54"/>
      <c r="D9" s="14">
        <v>0</v>
      </c>
      <c r="E9"/>
      <c r="F9"/>
      <c r="G9"/>
    </row>
    <row r="10" spans="1:9" s="2" customFormat="1" ht="42.95" customHeight="1">
      <c r="A10" s="54" t="s">
        <v>34</v>
      </c>
      <c r="B10" s="54"/>
      <c r="C10" s="54"/>
      <c r="D10" s="14">
        <v>0</v>
      </c>
      <c r="E10"/>
      <c r="F10"/>
      <c r="G10"/>
    </row>
    <row r="11" spans="1:9" s="5" customFormat="1" ht="42.95" customHeight="1">
      <c r="A11" s="57" t="s">
        <v>14</v>
      </c>
      <c r="B11" s="57"/>
      <c r="C11" s="57"/>
      <c r="D11" s="6">
        <f>D6+D7+D8+D9+D10</f>
        <v>0</v>
      </c>
      <c r="E11"/>
      <c r="F11"/>
      <c r="G11"/>
    </row>
    <row r="12" spans="1:9" ht="27.95" customHeight="1">
      <c r="A12" s="3"/>
      <c r="B12" s="3"/>
      <c r="C12" s="3"/>
      <c r="D12" s="3"/>
      <c r="E12"/>
      <c r="F12"/>
      <c r="G12"/>
      <c r="H12" s="2"/>
      <c r="I12" s="2"/>
    </row>
    <row r="13" spans="1:9" ht="27.95" customHeight="1">
      <c r="A13" s="60" t="s">
        <v>46</v>
      </c>
      <c r="B13" s="60"/>
      <c r="C13" s="60"/>
      <c r="D13" s="60"/>
      <c r="E13" s="2"/>
      <c r="F13" s="2"/>
      <c r="G13" s="2"/>
      <c r="H13" s="2"/>
      <c r="I13" s="2"/>
    </row>
    <row r="14" spans="1:9" ht="27.95" customHeight="1">
      <c r="A14" s="8" t="s">
        <v>99</v>
      </c>
      <c r="B14" s="15" t="s">
        <v>47</v>
      </c>
      <c r="C14" s="8" t="s">
        <v>36</v>
      </c>
      <c r="D14" s="15" t="s">
        <v>47</v>
      </c>
      <c r="E14"/>
      <c r="F14"/>
      <c r="G14"/>
      <c r="H14" s="2"/>
      <c r="I14" s="2"/>
    </row>
    <row r="15" spans="1:9" ht="27.95" customHeight="1">
      <c r="A15" s="8" t="s">
        <v>89</v>
      </c>
      <c r="B15" s="15" t="s">
        <v>90</v>
      </c>
      <c r="C15"/>
      <c r="D15"/>
      <c r="E15"/>
      <c r="F15"/>
      <c r="G15"/>
      <c r="H15" s="2"/>
      <c r="I15" s="2"/>
    </row>
    <row r="16" spans="1:9" ht="27.95" customHeight="1">
      <c r="A16"/>
      <c r="B16"/>
      <c r="C16"/>
      <c r="D16"/>
      <c r="E16"/>
      <c r="F16"/>
      <c r="G16"/>
      <c r="H16" s="2"/>
      <c r="I16" s="2"/>
    </row>
    <row r="17" spans="1:9" ht="27.95" customHeight="1">
      <c r="A17" s="58" t="s">
        <v>40</v>
      </c>
      <c r="B17" s="58"/>
      <c r="C17" s="58"/>
      <c r="D17" s="58"/>
      <c r="E17"/>
      <c r="F17"/>
      <c r="G17"/>
      <c r="H17" s="2"/>
      <c r="I17" s="2"/>
    </row>
    <row r="18" spans="1:9" ht="27.95" customHeight="1">
      <c r="A18" s="20" t="s">
        <v>18</v>
      </c>
      <c r="B18" s="26"/>
      <c r="C18" s="20" t="s">
        <v>17</v>
      </c>
      <c r="D18" s="26"/>
      <c r="E18"/>
      <c r="F18"/>
      <c r="G18"/>
      <c r="H18" s="2"/>
      <c r="I18" s="2"/>
    </row>
    <row r="19" spans="1:9" ht="27.95" customHeight="1">
      <c r="A19" s="20" t="s">
        <v>19</v>
      </c>
      <c r="B19" s="26"/>
      <c r="C19" s="20" t="s">
        <v>20</v>
      </c>
      <c r="D19" s="26"/>
      <c r="E19"/>
      <c r="F19"/>
      <c r="G19"/>
      <c r="H19" s="2"/>
      <c r="I19" s="2"/>
    </row>
    <row r="20" spans="1:9" ht="27.95" customHeight="1">
      <c r="A20" s="20" t="s">
        <v>21</v>
      </c>
      <c r="B20" s="26"/>
      <c r="C20" s="20" t="s">
        <v>22</v>
      </c>
      <c r="D20" s="38">
        <f>D5</f>
        <v>0</v>
      </c>
      <c r="E20"/>
      <c r="F20"/>
      <c r="G20"/>
    </row>
    <row r="21" spans="1:9" ht="27.95" customHeight="1">
      <c r="A21" s="59" t="s">
        <v>31</v>
      </c>
      <c r="B21" s="59"/>
      <c r="C21" s="59"/>
      <c r="D21" s="59"/>
      <c r="E21"/>
      <c r="F21"/>
      <c r="G21"/>
    </row>
    <row r="22" spans="1:9" ht="27.95" customHeight="1">
      <c r="A22" s="21" t="s">
        <v>25</v>
      </c>
      <c r="B22" s="20"/>
      <c r="C22" s="20" t="s">
        <v>24</v>
      </c>
      <c r="D22" s="22">
        <v>0</v>
      </c>
      <c r="E22"/>
      <c r="F22"/>
      <c r="G22"/>
    </row>
    <row r="23" spans="1:9" ht="27.95" customHeight="1">
      <c r="A23" s="21" t="s">
        <v>27</v>
      </c>
      <c r="B23" s="20"/>
      <c r="C23" s="20" t="s">
        <v>24</v>
      </c>
      <c r="D23" s="22">
        <v>0</v>
      </c>
      <c r="E23"/>
      <c r="F23"/>
      <c r="G23"/>
    </row>
    <row r="24" spans="1:9" ht="27.95" customHeight="1">
      <c r="A24" s="44" t="s">
        <v>28</v>
      </c>
      <c r="B24" s="45"/>
      <c r="C24" s="20" t="s">
        <v>24</v>
      </c>
      <c r="D24" s="22">
        <v>0</v>
      </c>
      <c r="E24"/>
      <c r="F24"/>
      <c r="G24"/>
    </row>
    <row r="25" spans="1:9" ht="27.95" customHeight="1">
      <c r="A25" s="50"/>
      <c r="B25" s="51"/>
      <c r="C25" s="51"/>
      <c r="D25" s="52"/>
      <c r="E25"/>
      <c r="F25"/>
      <c r="G25"/>
    </row>
    <row r="26" spans="1:9" ht="27.95" customHeight="1">
      <c r="A26" s="44" t="s">
        <v>98</v>
      </c>
      <c r="B26" s="45"/>
      <c r="C26" s="20" t="s">
        <v>24</v>
      </c>
      <c r="D26" s="23">
        <f>IF(AND($B14="S",$D$5&gt;0.01,$D$5&lt;=1100),$B3+($B3*$D$11),0)+IF(AND($B14="S",$D$5&gt;1100.01,$D$5&lt;=5200),$C3+($C3*$D$11),0)+IF(AND($B14="S",$D$5&gt;5200.01,$D$5&lt;=26000),$D3+($D3*$D$11),0)+IF(AND($B14="S",$D$5&gt;26000.01,$D$5&lt;=52000),$E3+($E3*$D$11),0)+IF(AND($B14="S",$D$5&gt;52000.01,$D$5&lt;=260000),$F3+($F3*$D$11),0)+IF(AND($B14="S",$D$5&gt;260000.01),$G3+($G3*$D$11),0)</f>
        <v>0</v>
      </c>
      <c r="E26"/>
      <c r="F26"/>
      <c r="G26"/>
    </row>
    <row r="27" spans="1:9" ht="27.95" customHeight="1">
      <c r="A27" s="44" t="s">
        <v>48</v>
      </c>
      <c r="B27" s="45"/>
      <c r="C27" s="20" t="s">
        <v>24</v>
      </c>
      <c r="D27" s="23">
        <f>SUM(D26:D26)*0.15</f>
        <v>0</v>
      </c>
      <c r="E27"/>
      <c r="F27"/>
      <c r="G27"/>
    </row>
    <row r="28" spans="1:9" ht="27.95" customHeight="1">
      <c r="A28" s="50"/>
      <c r="B28" s="51"/>
      <c r="C28" s="51"/>
      <c r="D28" s="52"/>
      <c r="E28"/>
      <c r="F28"/>
      <c r="G28"/>
    </row>
    <row r="29" spans="1:9" ht="27.95" customHeight="1">
      <c r="A29" s="46" t="s">
        <v>30</v>
      </c>
      <c r="B29" s="47"/>
      <c r="C29" s="20" t="s">
        <v>24</v>
      </c>
      <c r="D29" s="23">
        <f>SUM(D23:D27)</f>
        <v>0</v>
      </c>
      <c r="E29"/>
      <c r="F29"/>
      <c r="G29"/>
    </row>
    <row r="30" spans="1:9" ht="27.95" customHeight="1">
      <c r="A30" s="46" t="s">
        <v>49</v>
      </c>
      <c r="B30" s="47"/>
      <c r="C30" s="20" t="s">
        <v>24</v>
      </c>
      <c r="D30" s="23">
        <f>D29*0.04</f>
        <v>0</v>
      </c>
      <c r="E30"/>
      <c r="F30"/>
      <c r="G30"/>
    </row>
    <row r="31" spans="1:9" ht="27.95" customHeight="1">
      <c r="A31" s="46" t="s">
        <v>50</v>
      </c>
      <c r="B31" s="47"/>
      <c r="C31" s="20" t="s">
        <v>24</v>
      </c>
      <c r="D31" s="23">
        <f>IF($B$15="S",(D29+D30)*0.22,0)</f>
        <v>0</v>
      </c>
      <c r="E31"/>
      <c r="F31"/>
      <c r="G31"/>
    </row>
    <row r="32" spans="1:9" ht="27.95" customHeight="1">
      <c r="A32" s="46" t="s">
        <v>10</v>
      </c>
      <c r="B32" s="47"/>
      <c r="C32" s="20" t="s">
        <v>24</v>
      </c>
      <c r="D32" s="23">
        <f>SUM(D29:D31)</f>
        <v>0</v>
      </c>
      <c r="E32"/>
      <c r="F32"/>
      <c r="G32"/>
    </row>
    <row r="33" spans="1:7" ht="27.95" customHeight="1">
      <c r="A33" s="46" t="s">
        <v>35</v>
      </c>
      <c r="B33" s="47"/>
      <c r="C33" s="20" t="s">
        <v>24</v>
      </c>
      <c r="D33" s="23">
        <f>IF(D14="S",D29*-0.2,0)</f>
        <v>0</v>
      </c>
      <c r="E33"/>
      <c r="F33"/>
      <c r="G33"/>
    </row>
    <row r="34" spans="1:7" ht="27.95" customHeight="1">
      <c r="A34" s="46" t="s">
        <v>23</v>
      </c>
      <c r="B34" s="47"/>
      <c r="C34" s="20" t="s">
        <v>24</v>
      </c>
      <c r="D34" s="23">
        <f>D22</f>
        <v>0</v>
      </c>
      <c r="E34"/>
      <c r="F34"/>
      <c r="G34"/>
    </row>
    <row r="35" spans="1:7" ht="27.95" customHeight="1">
      <c r="A35" s="48" t="s">
        <v>32</v>
      </c>
      <c r="B35" s="49"/>
      <c r="C35" s="24" t="s">
        <v>24</v>
      </c>
      <c r="D35" s="25">
        <f>SUM(D32:D34)</f>
        <v>0</v>
      </c>
      <c r="E35"/>
      <c r="F35"/>
      <c r="G35"/>
    </row>
    <row r="36" spans="1:7" ht="18">
      <c r="A36" s="7"/>
      <c r="B36" s="7"/>
      <c r="C36" s="7"/>
      <c r="D36" s="7"/>
      <c r="E36" s="7"/>
      <c r="F36" s="7"/>
      <c r="G36" s="7"/>
    </row>
    <row r="37" spans="1:7" ht="18">
      <c r="A37" s="7"/>
      <c r="B37" s="7"/>
      <c r="C37" s="7"/>
      <c r="D37" s="7"/>
      <c r="E37" s="7"/>
      <c r="F37" s="7"/>
      <c r="G37" s="7"/>
    </row>
    <row r="38" spans="1:7" ht="18">
      <c r="A38" s="7"/>
      <c r="B38" s="7"/>
      <c r="C38" s="7"/>
      <c r="D38" s="7"/>
      <c r="E38" s="7"/>
      <c r="F38" s="7"/>
      <c r="G38" s="7"/>
    </row>
    <row r="39" spans="1:7" ht="18">
      <c r="A39" s="7"/>
      <c r="B39" s="7"/>
      <c r="C39" s="7"/>
      <c r="D39" s="7"/>
      <c r="E39" s="7"/>
      <c r="F39" s="7"/>
      <c r="G39" s="7"/>
    </row>
    <row r="40" spans="1:7" ht="18">
      <c r="A40" s="7"/>
      <c r="B40" s="7"/>
      <c r="C40" s="7"/>
      <c r="D40" s="7"/>
      <c r="E40" s="7"/>
      <c r="F40" s="7"/>
      <c r="G40" s="7"/>
    </row>
    <row r="41" spans="1:7" ht="18">
      <c r="A41" s="7"/>
      <c r="B41" s="7"/>
      <c r="C41" s="7"/>
      <c r="D41" s="7"/>
      <c r="E41" s="7"/>
      <c r="F41" s="7"/>
      <c r="G41" s="7"/>
    </row>
    <row r="42" spans="1:7" ht="18">
      <c r="A42" s="7"/>
      <c r="B42" s="7"/>
      <c r="C42" s="7"/>
      <c r="D42" s="7"/>
      <c r="E42" s="7"/>
      <c r="F42" s="7"/>
      <c r="G42" s="7"/>
    </row>
    <row r="43" spans="1:7" ht="18">
      <c r="A43" s="7"/>
      <c r="B43" s="7"/>
      <c r="C43" s="7"/>
      <c r="D43" s="7"/>
      <c r="E43" s="7"/>
      <c r="F43" s="7"/>
      <c r="G43" s="7"/>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sheetData>
  <sheetProtection password="8F75" sheet="1" objects="1" scenarios="1" selectLockedCells="1"/>
  <dataConsolidate/>
  <mergeCells count="23">
    <mergeCell ref="A35:B35"/>
    <mergeCell ref="A24:B24"/>
    <mergeCell ref="A25:D25"/>
    <mergeCell ref="A26:B26"/>
    <mergeCell ref="A27:B27"/>
    <mergeCell ref="A28:D28"/>
    <mergeCell ref="A29:B29"/>
    <mergeCell ref="A30:B30"/>
    <mergeCell ref="A31:B31"/>
    <mergeCell ref="A32:B32"/>
    <mergeCell ref="A33:B33"/>
    <mergeCell ref="A34:B34"/>
    <mergeCell ref="A21:D21"/>
    <mergeCell ref="A1:G1"/>
    <mergeCell ref="A5:C5"/>
    <mergeCell ref="A6:C6"/>
    <mergeCell ref="A7:C7"/>
    <mergeCell ref="A8:C8"/>
    <mergeCell ref="A9:C9"/>
    <mergeCell ref="A10:C10"/>
    <mergeCell ref="A11:C11"/>
    <mergeCell ref="A13:D13"/>
    <mergeCell ref="A17:D17"/>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4"/>
  <sheetViews>
    <sheetView topLeftCell="A17" workbookViewId="0">
      <selection activeCell="B22" sqref="B22"/>
    </sheetView>
  </sheetViews>
  <sheetFormatPr defaultColWidth="11" defaultRowHeight="15.75"/>
  <cols>
    <col min="1" max="7" width="37.875" style="1" customWidth="1"/>
    <col min="9" max="9" width="13.125" customWidth="1"/>
  </cols>
  <sheetData>
    <row r="1" spans="1:9" ht="57" customHeight="1">
      <c r="A1" s="61" t="s">
        <v>100</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170</v>
      </c>
      <c r="C3" s="12">
        <v>605</v>
      </c>
      <c r="D3" s="12">
        <v>1080</v>
      </c>
      <c r="E3" s="12">
        <v>1955</v>
      </c>
      <c r="F3" s="12">
        <v>3240</v>
      </c>
      <c r="G3" s="12">
        <v>4185</v>
      </c>
    </row>
    <row r="4" spans="1:9" ht="57" customHeight="1">
      <c r="A4" s="11" t="s">
        <v>2</v>
      </c>
      <c r="B4" s="12">
        <v>170</v>
      </c>
      <c r="C4" s="12">
        <v>540</v>
      </c>
      <c r="D4" s="12">
        <v>875</v>
      </c>
      <c r="E4" s="12">
        <v>1350</v>
      </c>
      <c r="F4" s="12">
        <v>1820</v>
      </c>
      <c r="G4" s="12">
        <v>2430</v>
      </c>
    </row>
    <row r="5" spans="1:9" ht="57" customHeight="1">
      <c r="A5" s="11" t="s">
        <v>3</v>
      </c>
      <c r="B5" s="12">
        <v>100</v>
      </c>
      <c r="C5" s="12">
        <v>605</v>
      </c>
      <c r="D5" s="12">
        <v>945</v>
      </c>
      <c r="E5" s="12">
        <v>1550</v>
      </c>
      <c r="F5" s="12">
        <v>2160</v>
      </c>
      <c r="G5" s="12">
        <v>2970</v>
      </c>
    </row>
    <row r="6" spans="1:9" ht="57" customHeight="1">
      <c r="A6" s="11" t="s">
        <v>4</v>
      </c>
      <c r="B6" s="12">
        <v>270</v>
      </c>
      <c r="C6" s="12">
        <v>1010</v>
      </c>
      <c r="D6" s="12">
        <v>1820</v>
      </c>
      <c r="E6" s="12">
        <v>3305</v>
      </c>
      <c r="F6" s="12">
        <v>4790</v>
      </c>
      <c r="G6" s="12">
        <v>6950</v>
      </c>
    </row>
    <row r="7" spans="1:9" ht="57" customHeight="1">
      <c r="A7" s="11" t="s">
        <v>101</v>
      </c>
      <c r="B7" s="12">
        <v>200</v>
      </c>
      <c r="C7" s="12">
        <v>540</v>
      </c>
      <c r="D7" s="12">
        <v>1010</v>
      </c>
      <c r="E7" s="12">
        <v>1820</v>
      </c>
      <c r="F7" s="12">
        <v>2630</v>
      </c>
      <c r="G7" s="12">
        <v>3780</v>
      </c>
    </row>
    <row r="8" spans="1:9" ht="27.95" customHeight="1">
      <c r="A8" s="3"/>
      <c r="B8" s="4"/>
      <c r="C8" s="4"/>
      <c r="D8" s="4"/>
      <c r="E8" s="4"/>
      <c r="F8" s="4"/>
      <c r="G8" s="4"/>
    </row>
    <row r="9" spans="1:9" s="2" customFormat="1" ht="42.95" customHeight="1">
      <c r="A9" s="55" t="s">
        <v>43</v>
      </c>
      <c r="B9" s="55"/>
      <c r="C9" s="55"/>
      <c r="D9" s="16">
        <v>0</v>
      </c>
      <c r="E9" s="19" t="s">
        <v>44</v>
      </c>
      <c r="F9" s="18"/>
    </row>
    <row r="10" spans="1:9" s="2" customFormat="1" ht="42.95" customHeight="1">
      <c r="A10" s="63" t="s">
        <v>13</v>
      </c>
      <c r="B10" s="63"/>
      <c r="C10" s="63"/>
      <c r="D10" s="41">
        <f>IF($D$9&gt;=520000,30%,0)+IF($D$9&gt;=1000000,39%,0)+IF($D$9&gt;=2000000,50.7%,0)+IF($D$9&gt;=4000000,65.91%,0)+IF($D$9&gt;=8000000,85.68%,0)</f>
        <v>0</v>
      </c>
      <c r="E10"/>
      <c r="F10"/>
      <c r="G10"/>
    </row>
    <row r="11" spans="1:9" s="2" customFormat="1" ht="42.95" customHeight="1">
      <c r="A11" s="54" t="s">
        <v>45</v>
      </c>
      <c r="B11" s="54"/>
      <c r="C11" s="54"/>
      <c r="D11" s="13">
        <v>0</v>
      </c>
      <c r="E11"/>
      <c r="F11"/>
      <c r="G11"/>
    </row>
    <row r="12" spans="1:9" s="2" customFormat="1" ht="42.95" customHeight="1">
      <c r="A12" s="56" t="s">
        <v>15</v>
      </c>
      <c r="B12" s="56"/>
      <c r="C12" s="56"/>
      <c r="D12" s="14">
        <v>0</v>
      </c>
      <c r="E12"/>
      <c r="F12"/>
      <c r="G12"/>
    </row>
    <row r="13" spans="1:9" s="2" customFormat="1" ht="42.95" customHeight="1">
      <c r="A13" s="54" t="s">
        <v>33</v>
      </c>
      <c r="B13" s="54"/>
      <c r="C13" s="54"/>
      <c r="D13" s="14">
        <v>0</v>
      </c>
      <c r="E13"/>
      <c r="F13"/>
      <c r="G13"/>
    </row>
    <row r="14" spans="1:9" s="2" customFormat="1" ht="42.95" customHeight="1">
      <c r="A14" s="54" t="s">
        <v>144</v>
      </c>
      <c r="B14" s="54"/>
      <c r="C14" s="54"/>
      <c r="D14" s="14">
        <v>0</v>
      </c>
      <c r="E14"/>
      <c r="F14"/>
      <c r="G14"/>
    </row>
    <row r="15" spans="1:9" s="2" customFormat="1" ht="42.95" customHeight="1">
      <c r="A15" s="54" t="s">
        <v>34</v>
      </c>
      <c r="B15" s="54"/>
      <c r="C15" s="54"/>
      <c r="D15" s="14">
        <v>0</v>
      </c>
      <c r="E15"/>
      <c r="F15"/>
      <c r="G15"/>
    </row>
    <row r="16" spans="1:9" s="5" customFormat="1" ht="42.95" customHeight="1">
      <c r="A16" s="57" t="s">
        <v>14</v>
      </c>
      <c r="B16" s="57"/>
      <c r="C16" s="57"/>
      <c r="D16" s="6">
        <f>D10+D11+D12+D14+D15</f>
        <v>0</v>
      </c>
      <c r="E16"/>
      <c r="F16"/>
      <c r="G16"/>
    </row>
    <row r="17" spans="1:9" ht="27.95" customHeight="1">
      <c r="A17" s="3"/>
      <c r="B17" s="3"/>
      <c r="C17" s="3"/>
      <c r="D17" s="3"/>
      <c r="E17"/>
      <c r="F17"/>
      <c r="G17"/>
      <c r="H17" s="2"/>
      <c r="I17" s="2"/>
    </row>
    <row r="18" spans="1:9" ht="27.95" customHeight="1">
      <c r="A18" s="60" t="s">
        <v>46</v>
      </c>
      <c r="B18" s="60"/>
      <c r="C18" s="60"/>
      <c r="D18" s="60"/>
      <c r="E18" s="2"/>
      <c r="F18" s="2"/>
      <c r="G18" s="2"/>
      <c r="H18" s="2"/>
      <c r="I18" s="2"/>
    </row>
    <row r="19" spans="1:9" ht="27.95" customHeight="1">
      <c r="A19" s="8" t="s">
        <v>1</v>
      </c>
      <c r="B19" s="15" t="s">
        <v>90</v>
      </c>
      <c r="C19" s="8" t="s">
        <v>4</v>
      </c>
      <c r="D19" s="15" t="s">
        <v>90</v>
      </c>
      <c r="E19"/>
      <c r="F19"/>
      <c r="G19"/>
      <c r="H19" s="2"/>
      <c r="I19" s="2"/>
    </row>
    <row r="20" spans="1:9" ht="27.95" customHeight="1">
      <c r="A20" s="8" t="s">
        <v>26</v>
      </c>
      <c r="B20" s="15" t="s">
        <v>90</v>
      </c>
      <c r="C20" s="8" t="s">
        <v>101</v>
      </c>
      <c r="D20" s="15" t="s">
        <v>47</v>
      </c>
      <c r="E20"/>
      <c r="F20"/>
      <c r="G20"/>
      <c r="H20" s="2"/>
      <c r="I20" s="2"/>
    </row>
    <row r="21" spans="1:9" ht="27.95" customHeight="1">
      <c r="A21" s="8" t="s">
        <v>3</v>
      </c>
      <c r="B21" s="15" t="s">
        <v>47</v>
      </c>
      <c r="C21" s="8" t="s">
        <v>36</v>
      </c>
      <c r="D21" s="15" t="s">
        <v>47</v>
      </c>
      <c r="E21"/>
      <c r="F21"/>
      <c r="G21"/>
      <c r="H21" s="2"/>
      <c r="I21" s="2"/>
    </row>
    <row r="22" spans="1:9" ht="27.95" customHeight="1">
      <c r="A22" s="8" t="s">
        <v>89</v>
      </c>
      <c r="B22" s="15" t="s">
        <v>90</v>
      </c>
      <c r="E22"/>
      <c r="F22"/>
      <c r="G22"/>
      <c r="H22" s="2"/>
      <c r="I22" s="2"/>
    </row>
    <row r="23" spans="1:9" ht="27.95" customHeight="1">
      <c r="A23"/>
      <c r="B23"/>
      <c r="C23" s="3"/>
      <c r="D23" s="3"/>
      <c r="E23"/>
      <c r="F23"/>
      <c r="G23"/>
      <c r="H23" s="2"/>
      <c r="I23" s="2"/>
    </row>
    <row r="24" spans="1:9" ht="27.95" customHeight="1">
      <c r="A24" s="58" t="s">
        <v>119</v>
      </c>
      <c r="B24" s="58"/>
      <c r="C24" s="58"/>
      <c r="D24" s="58"/>
      <c r="E24"/>
      <c r="F24"/>
      <c r="G24"/>
      <c r="H24" s="2"/>
      <c r="I24" s="2"/>
    </row>
    <row r="25" spans="1:9" ht="27.95" customHeight="1">
      <c r="A25" s="20" t="s">
        <v>18</v>
      </c>
      <c r="B25" s="26"/>
      <c r="C25" s="20" t="s">
        <v>139</v>
      </c>
      <c r="D25" s="26"/>
      <c r="E25"/>
      <c r="F25"/>
      <c r="G25"/>
      <c r="H25" s="2"/>
      <c r="I25" s="2"/>
    </row>
    <row r="26" spans="1:9" ht="27.95" customHeight="1">
      <c r="A26" s="20" t="s">
        <v>19</v>
      </c>
      <c r="B26" s="26"/>
      <c r="C26" s="20" t="s">
        <v>20</v>
      </c>
      <c r="D26" s="26"/>
      <c r="E26"/>
      <c r="F26"/>
      <c r="G26"/>
      <c r="H26" s="2"/>
      <c r="I26" s="2"/>
    </row>
    <row r="27" spans="1:9" ht="27.95" customHeight="1">
      <c r="A27" s="20" t="s">
        <v>21</v>
      </c>
      <c r="B27" s="26"/>
      <c r="C27" s="20" t="s">
        <v>22</v>
      </c>
      <c r="D27" s="38">
        <f>D9</f>
        <v>0</v>
      </c>
      <c r="E27"/>
      <c r="F27"/>
      <c r="G27"/>
    </row>
    <row r="28" spans="1:9" ht="27.95" customHeight="1">
      <c r="A28" s="59" t="s">
        <v>31</v>
      </c>
      <c r="B28" s="59"/>
      <c r="C28" s="59"/>
      <c r="D28" s="59"/>
      <c r="E28"/>
      <c r="F28"/>
      <c r="G28"/>
    </row>
    <row r="29" spans="1:9" ht="27.95" customHeight="1">
      <c r="A29" s="21" t="s">
        <v>25</v>
      </c>
      <c r="B29" s="20"/>
      <c r="C29" s="20" t="s">
        <v>24</v>
      </c>
      <c r="D29" s="22">
        <v>0</v>
      </c>
      <c r="E29"/>
      <c r="F29"/>
      <c r="G29"/>
    </row>
    <row r="30" spans="1:9" ht="27.95" customHeight="1">
      <c r="A30" s="21" t="s">
        <v>27</v>
      </c>
      <c r="B30" s="20"/>
      <c r="C30" s="20" t="s">
        <v>24</v>
      </c>
      <c r="D30" s="22">
        <v>0</v>
      </c>
      <c r="E30"/>
      <c r="F30"/>
      <c r="G30"/>
    </row>
    <row r="31" spans="1:9" ht="27.95" customHeight="1">
      <c r="A31" s="44" t="s">
        <v>28</v>
      </c>
      <c r="B31" s="45"/>
      <c r="C31" s="20" t="s">
        <v>24</v>
      </c>
      <c r="D31" s="22">
        <v>200</v>
      </c>
      <c r="E31"/>
      <c r="F31"/>
      <c r="G31"/>
    </row>
    <row r="32" spans="1:9" ht="27.95" customHeight="1">
      <c r="A32" s="50"/>
      <c r="B32" s="51"/>
      <c r="C32" s="51"/>
      <c r="D32" s="52"/>
      <c r="E32"/>
      <c r="F32"/>
      <c r="G32"/>
    </row>
    <row r="33" spans="1:7" ht="27.95" customHeight="1">
      <c r="A33" s="44" t="s">
        <v>1</v>
      </c>
      <c r="B33" s="45"/>
      <c r="C33" s="20" t="s">
        <v>24</v>
      </c>
      <c r="D33" s="23">
        <f>IF(AND($B19="S",$D$9&lt;=1100,$D$9&gt;0),$B3+($B3*$D$16),0)+IF(AND($B19="S",$D$9&gt;1100.01,$D$9&lt;=5200),$C3+($C3*$D$16),0)+IF(AND($B19="S",$D$9&gt;5200.01,$D$9&lt;=26000),$D3+($D3*$D$16),0)+IF(AND($B19="S",$D$9&gt;26000.01,$D$9&lt;=52000),$E3+($E3*$D$16),0)+IF(AND($B19="S",$D$9&gt;52000.01,$D$9&lt;=260000),$F3+($F3*$D$16),0)+IF(AND($B19="S",$D$9&gt;260000.01),$G3+($G3*$D$16),0)</f>
        <v>0</v>
      </c>
      <c r="E33"/>
      <c r="F33"/>
      <c r="G33"/>
    </row>
    <row r="34" spans="1:7" ht="27.95" customHeight="1">
      <c r="A34" s="44" t="s">
        <v>2</v>
      </c>
      <c r="B34" s="45"/>
      <c r="C34" s="20" t="s">
        <v>24</v>
      </c>
      <c r="D34" s="23">
        <f>IF(AND($B20="S",$D$9&lt;=1100,$D$9&gt;0),$B4+($B4*$D$16),0)+IF(AND($B20="S",$D$9&gt;1100.01,$D$9&lt;=5200),$C4+($C4*$D$16),0)+IF(AND($B20="S",$D$9&gt;5200.01,$D$9&lt;=26000),$D4+($D4*$D$16),0)+IF(AND($B20="S",$D$9&gt;26000.01,$D$9&lt;=52000),$E4+($E4*$D$16),0)+IF(AND($B20="S",$D$9&gt;52000.01,$D$9&lt;=260000),$F4+($F4*$D$16),0)+IF(AND($B20="S",$D$9&gt;260000.01),$G4+($G4*$D$16),0)</f>
        <v>0</v>
      </c>
      <c r="E34"/>
      <c r="F34"/>
      <c r="G34"/>
    </row>
    <row r="35" spans="1:7" ht="27.95" customHeight="1">
      <c r="A35" s="44" t="s">
        <v>3</v>
      </c>
      <c r="B35" s="45"/>
      <c r="C35" s="20" t="s">
        <v>24</v>
      </c>
      <c r="D35" s="23">
        <f>IF(AND($B21="S",$D$9&lt;=1100,$D$9&gt;0),$B5+($B5*$D$16),0)+IF(AND($B21="S",$D$9&gt;1100.01,$D$9&lt;=5200),$C5+($C5*$D$16),0)+IF(AND($B21="S",$D$9&gt;5200.01,$D$9&lt;=26000),$D5+($D5*$D$16),0)+IF(AND($B21="S",$D$9&gt;26000.01,$D$9&lt;=52000),$E5+($E5*$D$16),0)+IF(AND($B21="S",$D$9&gt;52000.01,$D$9&lt;=260000),$F5+($F5*$D$16),0)+IF(AND($B21="S",$D$9&gt;260000.01),$G5+($G5*$D$16),0)</f>
        <v>0</v>
      </c>
      <c r="E35"/>
      <c r="F35"/>
      <c r="G35"/>
    </row>
    <row r="36" spans="1:7" ht="27.95" customHeight="1">
      <c r="A36" s="44" t="s">
        <v>4</v>
      </c>
      <c r="B36" s="45"/>
      <c r="C36" s="20" t="s">
        <v>24</v>
      </c>
      <c r="D36" s="23">
        <f>((IF(AND($D19="S",$D$9&lt;=1100,$D$9&gt;0),$B6+($B6*$D$16),0)+IF(AND($D19="S",$D$9&gt;1100.01,$D$9&lt;=5200),$C6+($C6*$D$16),0)+IF(AND($D19="S",$D$9&gt;5200.01,$D$9&lt;=26000),$D6+($D6*$D$16),0)+IF(AND($D19="S",$D$9&gt;26000.01,$D$9&lt;=52000),$E6+($E6*$D$16),0)+IF(AND($D19="S",$D$9&gt;52000.01,$D$9&lt;=260000),$F6+($F6*$D$16),0)+IF(AND($D19="S",$D$9&gt;260000.01),$G6+($G6*$D$16),0))*D13)+(IF(AND($D19="S",$D$9&lt;=1100,$D$9&gt;0),$B6+($B6*$D$16),0)+IF(AND($D19="S",$D$9&gt;1100.01,$D$9&lt;=5200),$C6+($C6*$D$16),0)+IF(AND($D19="S",$D$9&gt;5200.01,$D$9&lt;=26000),$D6+($D6*$D$16),0)+IF(AND($D19="S",$D$9&gt;26000.01,$D$9&lt;=52000),$E6+($E6*$D$16),0)+IF(AND($D19="S",$D$9&gt;52000.01,$D$9&lt;=260000),$F6+($F6*$D$16),0)+IF(AND($D19="S",$D$9&gt;260000.01),$G6+($G6*$D$16),0))</f>
        <v>0</v>
      </c>
      <c r="E36"/>
      <c r="F36"/>
      <c r="G36"/>
    </row>
    <row r="37" spans="1:7" ht="27.95" customHeight="1">
      <c r="A37" s="44" t="s">
        <v>101</v>
      </c>
      <c r="B37" s="45"/>
      <c r="C37" s="20" t="s">
        <v>24</v>
      </c>
      <c r="D37" s="23">
        <f>(IF(AND($D20="S",$D$9&lt;=1100,$D$9&gt;0),$B7+($B7*$D$16),0)+IF(AND($D20="S",$D$9&gt;1100.01,$D$9&lt;=5200),$C7+($C7*$D$16),0)+IF(AND($D20="S",$D$9&gt;5200.01,$D$9&lt;=26000),$D7+($D7*$D$16),0)+IF(AND($D20="S",$D$9&gt;26000.01,$D$9&lt;=52000),$E7+($E7*$D$16),0)+IF(AND($D20="S",$D$9&gt;52000.01,$D$9&lt;=260000),$F7+($F7*$D$16),0)+IF(AND($D20="S",$D$9&gt;260000.01),$G7+($G7*$D$16),0))</f>
        <v>0</v>
      </c>
      <c r="E37"/>
      <c r="F37"/>
      <c r="G37"/>
    </row>
    <row r="38" spans="1:7" ht="27.95" customHeight="1">
      <c r="A38" s="44" t="s">
        <v>48</v>
      </c>
      <c r="B38" s="45"/>
      <c r="C38" s="20" t="s">
        <v>24</v>
      </c>
      <c r="D38" s="23">
        <f>SUM(D33:D37)*0.15</f>
        <v>0</v>
      </c>
      <c r="E38"/>
      <c r="F38"/>
      <c r="G38"/>
    </row>
    <row r="39" spans="1:7" ht="27.95" customHeight="1">
      <c r="A39" s="50"/>
      <c r="B39" s="51"/>
      <c r="C39" s="51"/>
      <c r="D39" s="52"/>
      <c r="E39"/>
      <c r="F39"/>
      <c r="G39"/>
    </row>
    <row r="40" spans="1:7" ht="27.95" customHeight="1">
      <c r="A40" s="46" t="s">
        <v>30</v>
      </c>
      <c r="B40" s="47"/>
      <c r="C40" s="20" t="s">
        <v>24</v>
      </c>
      <c r="D40" s="23">
        <f>SUM(D30:D38)</f>
        <v>200</v>
      </c>
      <c r="E40"/>
      <c r="F40"/>
      <c r="G40"/>
    </row>
    <row r="41" spans="1:7" ht="27.95" customHeight="1">
      <c r="A41" s="46" t="s">
        <v>49</v>
      </c>
      <c r="B41" s="47"/>
      <c r="C41" s="20" t="s">
        <v>24</v>
      </c>
      <c r="D41" s="23">
        <f>D40*0.04</f>
        <v>8</v>
      </c>
      <c r="E41"/>
      <c r="F41"/>
      <c r="G41"/>
    </row>
    <row r="42" spans="1:7" ht="27.95" customHeight="1">
      <c r="A42" s="46" t="s">
        <v>50</v>
      </c>
      <c r="B42" s="47"/>
      <c r="C42" s="20" t="s">
        <v>24</v>
      </c>
      <c r="D42" s="23">
        <f>IF($B$22="S",(D40+D41)*0.22,0)</f>
        <v>45.76</v>
      </c>
      <c r="E42"/>
      <c r="F42"/>
      <c r="G42"/>
    </row>
    <row r="43" spans="1:7" ht="27.95" customHeight="1">
      <c r="A43" s="46" t="s">
        <v>10</v>
      </c>
      <c r="B43" s="47"/>
      <c r="C43" s="20" t="s">
        <v>24</v>
      </c>
      <c r="D43" s="23">
        <f>SUM(D40:D42)</f>
        <v>253.76</v>
      </c>
      <c r="E43"/>
      <c r="F43"/>
      <c r="G43"/>
    </row>
    <row r="44" spans="1:7" ht="27.95" customHeight="1">
      <c r="A44" s="46" t="s">
        <v>35</v>
      </c>
      <c r="B44" s="47"/>
      <c r="C44" s="20" t="s">
        <v>24</v>
      </c>
      <c r="D44" s="23">
        <f>IF($D$21="S",D40*-0.2,0)</f>
        <v>0</v>
      </c>
      <c r="E44"/>
      <c r="F44"/>
      <c r="G44"/>
    </row>
    <row r="45" spans="1:7" ht="27.95" customHeight="1">
      <c r="A45" s="46" t="s">
        <v>23</v>
      </c>
      <c r="B45" s="47"/>
      <c r="C45" s="20" t="s">
        <v>24</v>
      </c>
      <c r="D45" s="23">
        <f>D29</f>
        <v>0</v>
      </c>
      <c r="E45"/>
      <c r="F45"/>
      <c r="G45"/>
    </row>
    <row r="46" spans="1:7" ht="27.95" customHeight="1">
      <c r="A46" s="48" t="s">
        <v>32</v>
      </c>
      <c r="B46" s="49"/>
      <c r="C46" s="24" t="s">
        <v>24</v>
      </c>
      <c r="D46" s="25">
        <f>SUM(D43:D45)</f>
        <v>253.76</v>
      </c>
      <c r="E46"/>
      <c r="F46"/>
      <c r="G46"/>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row r="62" spans="1:7" ht="18">
      <c r="A62" s="7"/>
      <c r="B62" s="7"/>
      <c r="C62" s="7"/>
      <c r="D62" s="7"/>
      <c r="E62" s="7"/>
      <c r="F62" s="7"/>
      <c r="G62" s="7"/>
    </row>
    <row r="63" spans="1:7" ht="18">
      <c r="A63" s="7"/>
      <c r="B63" s="7"/>
      <c r="C63" s="7"/>
      <c r="D63" s="7"/>
      <c r="E63" s="7"/>
      <c r="F63" s="7"/>
      <c r="G63" s="7"/>
    </row>
    <row r="64" spans="1:7" ht="18">
      <c r="A64" s="7"/>
      <c r="B64" s="7"/>
      <c r="C64" s="7"/>
      <c r="D64" s="7"/>
      <c r="E64" s="7"/>
      <c r="F64" s="7"/>
      <c r="G64" s="7"/>
    </row>
  </sheetData>
  <sheetProtection password="8F75" sheet="1" objects="1" scenarios="1" selectLockedCells="1"/>
  <dataConsolidate/>
  <mergeCells count="28">
    <mergeCell ref="A13:C13"/>
    <mergeCell ref="A1:G1"/>
    <mergeCell ref="A9:C9"/>
    <mergeCell ref="A10:C10"/>
    <mergeCell ref="A11:C11"/>
    <mergeCell ref="A12:C12"/>
    <mergeCell ref="A36:B36"/>
    <mergeCell ref="A14:C14"/>
    <mergeCell ref="A15:C15"/>
    <mergeCell ref="A16:C16"/>
    <mergeCell ref="A18:D18"/>
    <mergeCell ref="A24:D24"/>
    <mergeCell ref="A28:D28"/>
    <mergeCell ref="A31:B31"/>
    <mergeCell ref="A32:D32"/>
    <mergeCell ref="A33:B33"/>
    <mergeCell ref="A34:B34"/>
    <mergeCell ref="A35:B35"/>
    <mergeCell ref="A44:B44"/>
    <mergeCell ref="A45:B45"/>
    <mergeCell ref="A46:B46"/>
    <mergeCell ref="A37:B37"/>
    <mergeCell ref="A38:B38"/>
    <mergeCell ref="A39:D39"/>
    <mergeCell ref="A40:B40"/>
    <mergeCell ref="A41:B41"/>
    <mergeCell ref="A42:B42"/>
    <mergeCell ref="A43:B43"/>
  </mergeCells>
  <phoneticPr fontId="11" type="noConversion"/>
  <printOptions horizontalCentered="1"/>
  <pageMargins left="0.16" right="0.16" top="1.3900000000000003"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4"/>
  <sheetViews>
    <sheetView topLeftCell="A10" workbookViewId="0">
      <selection activeCell="B22" sqref="B22"/>
    </sheetView>
  </sheetViews>
  <sheetFormatPr defaultColWidth="11" defaultRowHeight="15.75"/>
  <cols>
    <col min="1" max="7" width="37.875" style="1" customWidth="1"/>
    <col min="9" max="9" width="13.125" customWidth="1"/>
  </cols>
  <sheetData>
    <row r="1" spans="1:9" ht="57" customHeight="1">
      <c r="A1" s="61" t="s">
        <v>102</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170</v>
      </c>
      <c r="C3" s="12">
        <v>605</v>
      </c>
      <c r="D3" s="12">
        <v>1215</v>
      </c>
      <c r="E3" s="12">
        <v>2160</v>
      </c>
      <c r="F3" s="12">
        <v>3240</v>
      </c>
      <c r="G3" s="12">
        <v>4725</v>
      </c>
    </row>
    <row r="4" spans="1:9" ht="57" customHeight="1">
      <c r="A4" s="11" t="s">
        <v>2</v>
      </c>
      <c r="B4" s="12">
        <v>170</v>
      </c>
      <c r="C4" s="12">
        <v>605</v>
      </c>
      <c r="D4" s="12">
        <v>1010</v>
      </c>
      <c r="E4" s="12">
        <v>1550</v>
      </c>
      <c r="F4" s="12">
        <v>2160</v>
      </c>
      <c r="G4" s="12">
        <v>2900</v>
      </c>
    </row>
    <row r="5" spans="1:9" ht="57" customHeight="1">
      <c r="A5" s="11" t="s">
        <v>3</v>
      </c>
      <c r="B5" s="12">
        <v>100</v>
      </c>
      <c r="C5" s="12">
        <v>340</v>
      </c>
      <c r="D5" s="12">
        <v>675</v>
      </c>
      <c r="E5" s="12">
        <v>1010</v>
      </c>
      <c r="F5" s="12">
        <v>1485</v>
      </c>
      <c r="G5" s="12">
        <v>2025</v>
      </c>
    </row>
    <row r="6" spans="1:9" ht="57" customHeight="1">
      <c r="A6" s="11" t="s">
        <v>4</v>
      </c>
      <c r="B6" s="12">
        <v>135</v>
      </c>
      <c r="C6" s="12">
        <v>340</v>
      </c>
      <c r="D6" s="12">
        <v>675</v>
      </c>
      <c r="E6" s="12">
        <v>1145</v>
      </c>
      <c r="F6" s="12">
        <v>1690</v>
      </c>
      <c r="G6" s="12">
        <v>2430</v>
      </c>
    </row>
    <row r="7" spans="1:9" ht="57" customHeight="1">
      <c r="A7" s="11" t="s">
        <v>101</v>
      </c>
      <c r="B7" s="12">
        <v>200</v>
      </c>
      <c r="C7" s="12">
        <v>605</v>
      </c>
      <c r="D7" s="12">
        <v>1010</v>
      </c>
      <c r="E7" s="12">
        <v>1800</v>
      </c>
      <c r="F7" s="12">
        <v>2295</v>
      </c>
      <c r="G7" s="12">
        <v>3915</v>
      </c>
    </row>
    <row r="8" spans="1:9" ht="27.95" customHeight="1">
      <c r="A8" s="3"/>
      <c r="B8" s="4"/>
      <c r="C8" s="4"/>
      <c r="D8" s="4"/>
      <c r="E8" s="4"/>
      <c r="F8" s="4"/>
      <c r="G8" s="4"/>
    </row>
    <row r="9" spans="1:9" s="2" customFormat="1" ht="42.95" customHeight="1">
      <c r="A9" s="55" t="s">
        <v>43</v>
      </c>
      <c r="B9" s="55"/>
      <c r="C9" s="55"/>
      <c r="D9" s="16">
        <v>0</v>
      </c>
      <c r="E9" s="19" t="s">
        <v>44</v>
      </c>
      <c r="F9" s="18"/>
    </row>
    <row r="10" spans="1:9" s="2" customFormat="1" ht="42.95" customHeight="1">
      <c r="A10" s="63" t="s">
        <v>13</v>
      </c>
      <c r="B10" s="63"/>
      <c r="C10" s="63"/>
      <c r="D10" s="41">
        <f>IF($D$9&gt;=520000,30%,0)+IF($D$9&gt;=1000000,39%,0)+IF($D$9&gt;=2000000,50.7%,0)+IF($D$9&gt;=4000000,65.91%,0)+IF($D$9&gt;=8000000,85.68%,0)</f>
        <v>0</v>
      </c>
      <c r="E10"/>
      <c r="F10"/>
      <c r="G10"/>
    </row>
    <row r="11" spans="1:9" s="2" customFormat="1" ht="42.95" customHeight="1">
      <c r="A11" s="54" t="s">
        <v>45</v>
      </c>
      <c r="B11" s="54"/>
      <c r="C11" s="54"/>
      <c r="D11" s="13">
        <v>0</v>
      </c>
      <c r="E11"/>
      <c r="F11"/>
      <c r="G11"/>
    </row>
    <row r="12" spans="1:9" s="2" customFormat="1" ht="42.95" customHeight="1">
      <c r="A12" s="56" t="s">
        <v>15</v>
      </c>
      <c r="B12" s="56"/>
      <c r="C12" s="56"/>
      <c r="D12" s="14">
        <v>0</v>
      </c>
      <c r="E12"/>
      <c r="F12"/>
      <c r="G12"/>
    </row>
    <row r="13" spans="1:9" s="2" customFormat="1" ht="42.95" customHeight="1">
      <c r="A13" s="54" t="s">
        <v>33</v>
      </c>
      <c r="B13" s="54"/>
      <c r="C13" s="54"/>
      <c r="D13" s="14">
        <v>0</v>
      </c>
      <c r="E13"/>
      <c r="F13"/>
      <c r="G13"/>
    </row>
    <row r="14" spans="1:9" s="2" customFormat="1" ht="42.95" customHeight="1">
      <c r="A14" s="54" t="s">
        <v>144</v>
      </c>
      <c r="B14" s="54"/>
      <c r="C14" s="54"/>
      <c r="D14" s="14">
        <v>0</v>
      </c>
      <c r="E14"/>
      <c r="F14"/>
      <c r="G14"/>
    </row>
    <row r="15" spans="1:9" s="2" customFormat="1" ht="42.95" customHeight="1">
      <c r="A15" s="54" t="s">
        <v>34</v>
      </c>
      <c r="B15" s="54"/>
      <c r="C15" s="54"/>
      <c r="D15" s="14">
        <v>0</v>
      </c>
      <c r="E15"/>
      <c r="F15"/>
      <c r="G15"/>
    </row>
    <row r="16" spans="1:9" s="5" customFormat="1" ht="42.95" customHeight="1">
      <c r="A16" s="57" t="s">
        <v>14</v>
      </c>
      <c r="B16" s="57"/>
      <c r="C16" s="57"/>
      <c r="D16" s="6">
        <f>D10+D11+D12+D14+D15</f>
        <v>0</v>
      </c>
      <c r="E16"/>
      <c r="F16"/>
      <c r="G16"/>
    </row>
    <row r="17" spans="1:9" ht="27.95" customHeight="1">
      <c r="A17" s="3"/>
      <c r="B17" s="3"/>
      <c r="C17" s="3"/>
      <c r="D17" s="3"/>
      <c r="E17"/>
      <c r="F17"/>
      <c r="G17"/>
      <c r="H17" s="2"/>
      <c r="I17" s="2"/>
    </row>
    <row r="18" spans="1:9" ht="27.95" customHeight="1">
      <c r="A18" s="60" t="s">
        <v>46</v>
      </c>
      <c r="B18" s="60"/>
      <c r="C18" s="60"/>
      <c r="D18" s="60"/>
      <c r="E18" s="2"/>
      <c r="F18" s="2"/>
      <c r="G18" s="2"/>
      <c r="H18" s="2"/>
      <c r="I18" s="2"/>
    </row>
    <row r="19" spans="1:9" ht="27.95" customHeight="1">
      <c r="A19" s="8" t="s">
        <v>1</v>
      </c>
      <c r="B19" s="15" t="s">
        <v>47</v>
      </c>
      <c r="C19" s="8" t="s">
        <v>4</v>
      </c>
      <c r="D19" s="15" t="s">
        <v>47</v>
      </c>
      <c r="E19"/>
      <c r="F19"/>
      <c r="G19"/>
      <c r="H19" s="2"/>
      <c r="I19" s="2"/>
    </row>
    <row r="20" spans="1:9" ht="27.95" customHeight="1">
      <c r="A20" s="8" t="s">
        <v>26</v>
      </c>
      <c r="B20" s="15" t="s">
        <v>47</v>
      </c>
      <c r="C20" s="8" t="s">
        <v>101</v>
      </c>
      <c r="D20" s="15" t="s">
        <v>47</v>
      </c>
      <c r="E20"/>
      <c r="F20"/>
      <c r="G20"/>
      <c r="H20" s="2"/>
      <c r="I20" s="2"/>
    </row>
    <row r="21" spans="1:9" ht="27.95" customHeight="1">
      <c r="A21" s="8" t="s">
        <v>3</v>
      </c>
      <c r="B21" s="15" t="s">
        <v>47</v>
      </c>
      <c r="C21" s="8" t="s">
        <v>36</v>
      </c>
      <c r="D21" s="15" t="s">
        <v>47</v>
      </c>
      <c r="E21"/>
      <c r="F21"/>
      <c r="G21"/>
      <c r="H21" s="2"/>
      <c r="I21" s="2"/>
    </row>
    <row r="22" spans="1:9" ht="27.95" customHeight="1">
      <c r="A22" s="8" t="s">
        <v>89</v>
      </c>
      <c r="B22" s="15" t="s">
        <v>90</v>
      </c>
      <c r="E22"/>
      <c r="F22"/>
      <c r="G22"/>
      <c r="H22" s="2"/>
      <c r="I22" s="2"/>
    </row>
    <row r="23" spans="1:9" ht="27.95" customHeight="1">
      <c r="A23"/>
      <c r="B23"/>
      <c r="C23" s="3"/>
      <c r="D23" s="3"/>
      <c r="E23"/>
      <c r="F23"/>
      <c r="G23"/>
      <c r="H23" s="2"/>
      <c r="I23" s="2"/>
    </row>
    <row r="24" spans="1:9" ht="27.95" customHeight="1">
      <c r="A24" s="58" t="s">
        <v>120</v>
      </c>
      <c r="B24" s="58"/>
      <c r="C24" s="58"/>
      <c r="D24" s="58"/>
      <c r="E24"/>
      <c r="F24"/>
      <c r="G24"/>
      <c r="H24" s="2"/>
      <c r="I24" s="2"/>
    </row>
    <row r="25" spans="1:9" ht="27.95" customHeight="1">
      <c r="A25" s="20" t="s">
        <v>18</v>
      </c>
      <c r="B25" s="26"/>
      <c r="C25" s="20" t="s">
        <v>17</v>
      </c>
      <c r="D25" s="26"/>
      <c r="E25"/>
      <c r="F25"/>
      <c r="G25"/>
      <c r="H25" s="2"/>
      <c r="I25" s="2"/>
    </row>
    <row r="26" spans="1:9" ht="27.95" customHeight="1">
      <c r="A26" s="20" t="s">
        <v>19</v>
      </c>
      <c r="B26" s="26"/>
      <c r="C26" s="20" t="s">
        <v>20</v>
      </c>
      <c r="D26" s="26"/>
      <c r="E26"/>
      <c r="F26"/>
      <c r="G26"/>
      <c r="H26" s="2"/>
      <c r="I26" s="2"/>
    </row>
    <row r="27" spans="1:9" ht="27.95" customHeight="1">
      <c r="A27" s="20" t="s">
        <v>21</v>
      </c>
      <c r="B27" s="26"/>
      <c r="C27" s="20" t="s">
        <v>22</v>
      </c>
      <c r="D27" s="38">
        <f>D9</f>
        <v>0</v>
      </c>
      <c r="E27"/>
      <c r="F27"/>
      <c r="G27"/>
    </row>
    <row r="28" spans="1:9" ht="27.95" customHeight="1">
      <c r="A28" s="59" t="s">
        <v>31</v>
      </c>
      <c r="B28" s="59"/>
      <c r="C28" s="59"/>
      <c r="D28" s="59"/>
      <c r="E28"/>
      <c r="F28"/>
      <c r="G28"/>
    </row>
    <row r="29" spans="1:9" ht="27.95" customHeight="1">
      <c r="A29" s="21" t="s">
        <v>25</v>
      </c>
      <c r="B29" s="20"/>
      <c r="C29" s="20" t="s">
        <v>24</v>
      </c>
      <c r="D29" s="22">
        <v>0</v>
      </c>
      <c r="E29"/>
      <c r="F29"/>
      <c r="G29"/>
    </row>
    <row r="30" spans="1:9" ht="27.95" customHeight="1">
      <c r="A30" s="21" t="s">
        <v>27</v>
      </c>
      <c r="B30" s="20"/>
      <c r="C30" s="20" t="s">
        <v>24</v>
      </c>
      <c r="D30" s="22">
        <v>0</v>
      </c>
      <c r="E30"/>
      <c r="F30"/>
      <c r="G30"/>
    </row>
    <row r="31" spans="1:9" ht="27.95" customHeight="1">
      <c r="A31" s="44" t="s">
        <v>28</v>
      </c>
      <c r="B31" s="45"/>
      <c r="C31" s="20" t="s">
        <v>24</v>
      </c>
      <c r="D31" s="22">
        <v>0</v>
      </c>
      <c r="E31"/>
      <c r="F31"/>
      <c r="G31"/>
    </row>
    <row r="32" spans="1:9" ht="27.95" customHeight="1">
      <c r="A32" s="50"/>
      <c r="B32" s="51"/>
      <c r="C32" s="51"/>
      <c r="D32" s="52"/>
      <c r="E32"/>
      <c r="F32"/>
      <c r="G32"/>
    </row>
    <row r="33" spans="1:7" ht="27.95" customHeight="1">
      <c r="A33" s="44" t="s">
        <v>1</v>
      </c>
      <c r="B33" s="45"/>
      <c r="C33" s="20" t="s">
        <v>24</v>
      </c>
      <c r="D33" s="23">
        <f>IF(AND($B19="S",$D$9&lt;=1100,$D$9&gt;0),$B3+($B3*$D$16),0)+IF(AND($B19="S",$D$9&gt;1100.01,$D$9&lt;=5200),$C3+($C3*$D$16),0)+IF(AND($B19="S",$D$9&gt;5200.01,$D$9&lt;=26000),$D3+($D3*$D$16),0)+IF(AND($B19="S",$D$9&gt;26000.01,$D$9&lt;=52000),$E3+($E3*$D$16),0)+IF(AND($B19="S",$D$9&gt;52000.01,$D$9&lt;=260000),$F3+($F3*$D$16),0)+IF(AND($B19="S",$D$9&gt;260000.01),$G3+($G3*$D$16),0)</f>
        <v>0</v>
      </c>
      <c r="E33"/>
      <c r="F33"/>
      <c r="G33"/>
    </row>
    <row r="34" spans="1:7" ht="27.95" customHeight="1">
      <c r="A34" s="44" t="s">
        <v>2</v>
      </c>
      <c r="B34" s="45"/>
      <c r="C34" s="20" t="s">
        <v>24</v>
      </c>
      <c r="D34" s="23">
        <f>IF(AND($B20="S",$D$9&lt;=1100,$D$9&gt;0),$B4+($B4*$D$16),0)+IF(AND($B20="S",$D$9&gt;1100.01,$D$9&lt;=5200),$C4+($C4*$D$16),0)+IF(AND($B20="S",$D$9&gt;5200.01,$D$9&lt;=26000),$D4+($D4*$D$16),0)+IF(AND($B20="S",$D$9&gt;26000.01,$D$9&lt;=52000),$E4+($E4*$D$16),0)+IF(AND($B20="S",$D$9&gt;52000.01,$D$9&lt;=260000),$F4+($F4*$D$16),0)+IF(AND($B20="S",$D$9&gt;260000.01),$G4+($G4*$D$16),0)</f>
        <v>0</v>
      </c>
      <c r="E34"/>
      <c r="F34"/>
      <c r="G34"/>
    </row>
    <row r="35" spans="1:7" ht="27.95" customHeight="1">
      <c r="A35" s="44" t="s">
        <v>3</v>
      </c>
      <c r="B35" s="45"/>
      <c r="C35" s="20" t="s">
        <v>24</v>
      </c>
      <c r="D35" s="23">
        <f>IF(AND($B21="S",$D$9&lt;=1100,$D$9&gt;0),$B5+($B5*$D$16),0)+IF(AND($B21="S",$D$9&gt;1100.01,$D$9&lt;=5200),$C5+($C5*$D$16),0)+IF(AND($B21="S",$D$9&gt;5200.01,$D$9&lt;=26000),$D5+($D5*$D$16),0)+IF(AND($B21="S",$D$9&gt;26000.01,$D$9&lt;=52000),$E5+($E5*$D$16),0)+IF(AND($B21="S",$D$9&gt;52000.01,$D$9&lt;=260000),$F5+($F5*$D$16),0)+IF(AND($B21="S",$D$9&gt;260000.01),$G5+($G5*$D$16),0)</f>
        <v>0</v>
      </c>
      <c r="E35"/>
      <c r="F35"/>
      <c r="G35"/>
    </row>
    <row r="36" spans="1:7" ht="27.95" customHeight="1">
      <c r="A36" s="44" t="s">
        <v>4</v>
      </c>
      <c r="B36" s="45"/>
      <c r="C36" s="20" t="s">
        <v>24</v>
      </c>
      <c r="D36" s="23">
        <f>((IF(AND($D19="S",$D$9&lt;=1100,$D$9&gt;0),$B6+($B6*$D$16),0)+IF(AND($D19="S",$D$9&gt;1100.01,$D$9&lt;=5200),$C6+($C6*$D$16),0)+IF(AND($D19="S",$D$9&gt;5200.01,$D$9&lt;=26000),$D6+($D6*$D$16),0)+IF(AND($D19="S",$D$9&gt;26000.01,$D$9&lt;=52000),$E6+($E6*$D$16),0)+IF(AND($D19="S",$D$9&gt;52000.01,$D$9&lt;=260000),$F6+($F6*$D$16),0)+IF(AND($D19="S",$D$9&gt;260000.01),$G6+($G6*$D$16),0))*D13)+(IF(AND($D19="S",$D$9&lt;=1100,$D$9&gt;0),$B6+($B6*$D$16),0)+IF(AND($D19="S",$D$9&gt;1100.01,$D$9&lt;=5200),$C6+($C6*$D$16),0)+IF(AND($D19="S",$D$9&gt;5200.01,$D$9&lt;=26000),$D6+($D6*$D$16),0)+IF(AND($D19="S",$D$9&gt;26000.01,$D$9&lt;=52000),$E6+($E6*$D$16),0)+IF(AND($D19="S",$D$9&gt;52000.01,$D$9&lt;=260000),$F6+($F6*$D$16),0)+IF(AND($D19="S",$D$9&gt;260000.01),$G6+($G6*$D$16),0))</f>
        <v>0</v>
      </c>
      <c r="E36"/>
      <c r="F36"/>
      <c r="G36"/>
    </row>
    <row r="37" spans="1:7" ht="27.95" customHeight="1">
      <c r="A37" s="44" t="s">
        <v>101</v>
      </c>
      <c r="B37" s="45"/>
      <c r="C37" s="20" t="s">
        <v>24</v>
      </c>
      <c r="D37" s="23">
        <f>(IF(AND($D20="S",$D$9&lt;=1100,$D$9&gt;0),$B7+($B7*$D$16),0)+IF(AND($D20="S",$D$9&gt;1100.01,$D$9&lt;=5200),$C7+($C7*$D$16),0)+IF(AND($D20="S",$D$9&gt;5200.01,$D$9&lt;=26000),$D7+($D7*$D$16),0)+IF(AND($D20="S",$D$9&gt;26000.01,$D$9&lt;=52000),$E7+($E7*$D$16),0)+IF(AND($D20="S",$D$9&gt;52000.01,$D$9&lt;=260000),$F7+($F7*$D$16),0)+IF(AND($D20="S",$D$9&gt;260000.01),$G7+($G7*$D$16),0))</f>
        <v>0</v>
      </c>
      <c r="E37"/>
      <c r="F37"/>
      <c r="G37"/>
    </row>
    <row r="38" spans="1:7" ht="27.95" customHeight="1">
      <c r="A38" s="44" t="s">
        <v>48</v>
      </c>
      <c r="B38" s="45"/>
      <c r="C38" s="20" t="s">
        <v>24</v>
      </c>
      <c r="D38" s="23">
        <f>SUM(D33:D37)*0.15</f>
        <v>0</v>
      </c>
      <c r="E38"/>
      <c r="F38"/>
      <c r="G38"/>
    </row>
    <row r="39" spans="1:7" ht="27.95" customHeight="1">
      <c r="A39" s="50"/>
      <c r="B39" s="51"/>
      <c r="C39" s="51"/>
      <c r="D39" s="52"/>
      <c r="E39"/>
      <c r="F39"/>
      <c r="G39"/>
    </row>
    <row r="40" spans="1:7" ht="27.95" customHeight="1">
      <c r="A40" s="46" t="s">
        <v>30</v>
      </c>
      <c r="B40" s="47"/>
      <c r="C40" s="20" t="s">
        <v>24</v>
      </c>
      <c r="D40" s="23">
        <f>SUM(D30:D38)</f>
        <v>0</v>
      </c>
      <c r="E40"/>
      <c r="F40"/>
      <c r="G40"/>
    </row>
    <row r="41" spans="1:7" ht="27.95" customHeight="1">
      <c r="A41" s="46" t="s">
        <v>49</v>
      </c>
      <c r="B41" s="47"/>
      <c r="C41" s="20" t="s">
        <v>24</v>
      </c>
      <c r="D41" s="23">
        <f>D40*0.04</f>
        <v>0</v>
      </c>
      <c r="E41"/>
      <c r="F41"/>
      <c r="G41"/>
    </row>
    <row r="42" spans="1:7" ht="27.95" customHeight="1">
      <c r="A42" s="46" t="s">
        <v>50</v>
      </c>
      <c r="B42" s="47"/>
      <c r="C42" s="20" t="s">
        <v>24</v>
      </c>
      <c r="D42" s="23">
        <f>IF($B$22="S",(D40+D41)*0.22,0)</f>
        <v>0</v>
      </c>
      <c r="E42"/>
      <c r="F42"/>
      <c r="G42"/>
    </row>
    <row r="43" spans="1:7" ht="27.95" customHeight="1">
      <c r="A43" s="46" t="s">
        <v>10</v>
      </c>
      <c r="B43" s="47"/>
      <c r="C43" s="20" t="s">
        <v>24</v>
      </c>
      <c r="D43" s="23">
        <f>SUM(D40:D42)</f>
        <v>0</v>
      </c>
      <c r="E43"/>
      <c r="F43"/>
      <c r="G43"/>
    </row>
    <row r="44" spans="1:7" ht="27.95" customHeight="1">
      <c r="A44" s="46" t="s">
        <v>35</v>
      </c>
      <c r="B44" s="47"/>
      <c r="C44" s="20" t="s">
        <v>24</v>
      </c>
      <c r="D44" s="23">
        <f>IF($D$21="S",D40*-0.2,0)</f>
        <v>0</v>
      </c>
      <c r="E44"/>
      <c r="F44"/>
      <c r="G44"/>
    </row>
    <row r="45" spans="1:7" ht="27.95" customHeight="1">
      <c r="A45" s="46" t="s">
        <v>23</v>
      </c>
      <c r="B45" s="47"/>
      <c r="C45" s="20" t="s">
        <v>24</v>
      </c>
      <c r="D45" s="23">
        <f>D29</f>
        <v>0</v>
      </c>
      <c r="E45"/>
      <c r="F45"/>
      <c r="G45"/>
    </row>
    <row r="46" spans="1:7" ht="27.95" customHeight="1">
      <c r="A46" s="48" t="s">
        <v>32</v>
      </c>
      <c r="B46" s="49"/>
      <c r="C46" s="24" t="s">
        <v>24</v>
      </c>
      <c r="D46" s="25">
        <f>SUM(D43:D45)</f>
        <v>0</v>
      </c>
      <c r="E46"/>
      <c r="F46"/>
      <c r="G46"/>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row r="62" spans="1:7" ht="18">
      <c r="A62" s="7"/>
      <c r="B62" s="7"/>
      <c r="C62" s="7"/>
      <c r="D62" s="7"/>
      <c r="E62" s="7"/>
      <c r="F62" s="7"/>
      <c r="G62" s="7"/>
    </row>
    <row r="63" spans="1:7" ht="18">
      <c r="A63" s="7"/>
      <c r="B63" s="7"/>
      <c r="C63" s="7"/>
      <c r="D63" s="7"/>
      <c r="E63" s="7"/>
      <c r="F63" s="7"/>
      <c r="G63" s="7"/>
    </row>
    <row r="64" spans="1:7" ht="18">
      <c r="A64" s="7"/>
      <c r="B64" s="7"/>
      <c r="C64" s="7"/>
      <c r="D64" s="7"/>
      <c r="E64" s="7"/>
      <c r="F64" s="7"/>
      <c r="G64" s="7"/>
    </row>
  </sheetData>
  <sheetProtection password="8F75" sheet="1" objects="1" scenarios="1" selectLockedCells="1"/>
  <dataConsolidate/>
  <mergeCells count="28">
    <mergeCell ref="A13:C13"/>
    <mergeCell ref="A1:G1"/>
    <mergeCell ref="A9:C9"/>
    <mergeCell ref="A10:C10"/>
    <mergeCell ref="A11:C11"/>
    <mergeCell ref="A12:C12"/>
    <mergeCell ref="A36:B36"/>
    <mergeCell ref="A14:C14"/>
    <mergeCell ref="A15:C15"/>
    <mergeCell ref="A16:C16"/>
    <mergeCell ref="A18:D18"/>
    <mergeCell ref="A24:D24"/>
    <mergeCell ref="A28:D28"/>
    <mergeCell ref="A31:B31"/>
    <mergeCell ref="A32:D32"/>
    <mergeCell ref="A33:B33"/>
    <mergeCell ref="A34:B34"/>
    <mergeCell ref="A35:B35"/>
    <mergeCell ref="A43:B43"/>
    <mergeCell ref="A44:B44"/>
    <mergeCell ref="A45:B45"/>
    <mergeCell ref="A46:B46"/>
    <mergeCell ref="A37:B37"/>
    <mergeCell ref="A38:B38"/>
    <mergeCell ref="A39:D39"/>
    <mergeCell ref="A40:B40"/>
    <mergeCell ref="A41:B41"/>
    <mergeCell ref="A42:B42"/>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4"/>
  <sheetViews>
    <sheetView topLeftCell="A18" workbookViewId="0">
      <selection activeCell="B22" sqref="B22"/>
    </sheetView>
  </sheetViews>
  <sheetFormatPr defaultColWidth="11" defaultRowHeight="15.75"/>
  <cols>
    <col min="1" max="7" width="37.875" style="1" customWidth="1"/>
    <col min="9" max="9" width="13.125" customWidth="1"/>
  </cols>
  <sheetData>
    <row r="1" spans="1:9" ht="57" customHeight="1">
      <c r="A1" s="61" t="s">
        <v>103</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170</v>
      </c>
      <c r="C3" s="12">
        <v>540</v>
      </c>
      <c r="D3" s="12">
        <v>945</v>
      </c>
      <c r="E3" s="12">
        <v>1685</v>
      </c>
      <c r="F3" s="12">
        <v>2430</v>
      </c>
      <c r="G3" s="12">
        <v>3510</v>
      </c>
    </row>
    <row r="4" spans="1:9" ht="57" customHeight="1">
      <c r="A4" s="11" t="s">
        <v>2</v>
      </c>
      <c r="B4" s="12">
        <v>100</v>
      </c>
      <c r="C4" s="12">
        <v>340</v>
      </c>
      <c r="D4" s="12">
        <v>540</v>
      </c>
      <c r="E4" s="12">
        <v>810</v>
      </c>
      <c r="F4" s="12">
        <v>1145</v>
      </c>
      <c r="G4" s="12">
        <v>1485</v>
      </c>
    </row>
    <row r="5" spans="1:9" ht="57" customHeight="1">
      <c r="A5" s="11" t="s">
        <v>3</v>
      </c>
      <c r="B5" s="12">
        <v>85</v>
      </c>
      <c r="C5" s="12">
        <v>270</v>
      </c>
      <c r="D5" s="12">
        <v>470</v>
      </c>
      <c r="E5" s="12">
        <v>945</v>
      </c>
      <c r="F5" s="12">
        <v>1350</v>
      </c>
      <c r="G5" s="12">
        <v>1955</v>
      </c>
    </row>
    <row r="6" spans="1:9" ht="57" customHeight="1">
      <c r="A6" s="11" t="s">
        <v>4</v>
      </c>
      <c r="B6" s="12">
        <v>170</v>
      </c>
      <c r="C6" s="12">
        <v>875</v>
      </c>
      <c r="D6" s="12">
        <v>1350</v>
      </c>
      <c r="E6" s="12">
        <v>2090</v>
      </c>
      <c r="F6" s="12">
        <v>3970</v>
      </c>
      <c r="G6" s="12">
        <v>4115</v>
      </c>
    </row>
    <row r="7" spans="1:9" ht="57" customHeight="1">
      <c r="A7" s="11" t="s">
        <v>101</v>
      </c>
      <c r="B7" s="12">
        <v>135</v>
      </c>
      <c r="C7" s="12">
        <v>405</v>
      </c>
      <c r="D7" s="12">
        <v>675</v>
      </c>
      <c r="E7" s="12">
        <v>1280</v>
      </c>
      <c r="F7" s="12">
        <v>1820</v>
      </c>
      <c r="G7" s="12">
        <v>2630</v>
      </c>
    </row>
    <row r="8" spans="1:9" ht="27.95" customHeight="1">
      <c r="A8" s="3"/>
      <c r="B8" s="4"/>
      <c r="C8" s="4"/>
      <c r="D8" s="4"/>
      <c r="E8" s="4"/>
      <c r="F8" s="4"/>
      <c r="G8" s="4"/>
    </row>
    <row r="9" spans="1:9" s="2" customFormat="1" ht="42.95" customHeight="1">
      <c r="A9" s="55" t="s">
        <v>43</v>
      </c>
      <c r="B9" s="55"/>
      <c r="C9" s="55"/>
      <c r="D9" s="16">
        <v>0</v>
      </c>
      <c r="E9" s="19" t="s">
        <v>44</v>
      </c>
      <c r="F9" s="18"/>
    </row>
    <row r="10" spans="1:9" s="2" customFormat="1" ht="42.95" customHeight="1">
      <c r="A10" s="63" t="s">
        <v>13</v>
      </c>
      <c r="B10" s="63"/>
      <c r="C10" s="63"/>
      <c r="D10" s="41">
        <f>IF($D$9&gt;=520000,30%,0)+IF($D$9&gt;=1000000,39%,0)+IF($D$9&gt;=2000000,50.7%,0)+IF($D$9&gt;=4000000,65.91%,0)+IF($D$9&gt;=8000000,85.68%,0)</f>
        <v>0</v>
      </c>
      <c r="E10"/>
      <c r="F10"/>
      <c r="G10"/>
    </row>
    <row r="11" spans="1:9" s="2" customFormat="1" ht="42.95" customHeight="1">
      <c r="A11" s="54" t="s">
        <v>45</v>
      </c>
      <c r="B11" s="54"/>
      <c r="C11" s="54"/>
      <c r="D11" s="13">
        <v>0</v>
      </c>
      <c r="E11"/>
      <c r="F11"/>
      <c r="G11"/>
    </row>
    <row r="12" spans="1:9" s="2" customFormat="1" ht="42.95" customHeight="1">
      <c r="A12" s="56" t="s">
        <v>15</v>
      </c>
      <c r="B12" s="56"/>
      <c r="C12" s="56"/>
      <c r="D12" s="14">
        <v>0</v>
      </c>
      <c r="E12"/>
      <c r="F12"/>
      <c r="G12"/>
    </row>
    <row r="13" spans="1:9" s="2" customFormat="1" ht="42.95" customHeight="1">
      <c r="A13" s="54" t="s">
        <v>33</v>
      </c>
      <c r="B13" s="54"/>
      <c r="C13" s="54"/>
      <c r="D13" s="14">
        <v>0</v>
      </c>
      <c r="E13"/>
      <c r="F13"/>
      <c r="G13"/>
    </row>
    <row r="14" spans="1:9" s="2" customFormat="1" ht="42.95" customHeight="1">
      <c r="A14" s="54" t="s">
        <v>144</v>
      </c>
      <c r="B14" s="54"/>
      <c r="C14" s="54"/>
      <c r="D14" s="14">
        <v>0</v>
      </c>
      <c r="E14"/>
      <c r="F14"/>
      <c r="G14"/>
    </row>
    <row r="15" spans="1:9" s="2" customFormat="1" ht="42.95" customHeight="1">
      <c r="A15" s="54" t="s">
        <v>34</v>
      </c>
      <c r="B15" s="54"/>
      <c r="C15" s="54"/>
      <c r="D15" s="14">
        <v>0</v>
      </c>
      <c r="E15"/>
      <c r="F15"/>
      <c r="G15"/>
    </row>
    <row r="16" spans="1:9" s="5" customFormat="1" ht="42.95" customHeight="1">
      <c r="A16" s="57" t="s">
        <v>14</v>
      </c>
      <c r="B16" s="57"/>
      <c r="C16" s="57"/>
      <c r="D16" s="6">
        <f>D10+D11+D12+D14+D15</f>
        <v>0</v>
      </c>
      <c r="E16"/>
      <c r="F16"/>
      <c r="G16"/>
    </row>
    <row r="17" spans="1:9" ht="27.95" customHeight="1">
      <c r="A17" s="3"/>
      <c r="B17" s="3"/>
      <c r="C17" s="3"/>
      <c r="D17" s="3"/>
      <c r="E17"/>
      <c r="F17"/>
      <c r="G17"/>
      <c r="H17" s="2"/>
      <c r="I17" s="2"/>
    </row>
    <row r="18" spans="1:9" ht="27.95" customHeight="1">
      <c r="A18" s="60" t="s">
        <v>46</v>
      </c>
      <c r="B18" s="60"/>
      <c r="C18" s="60"/>
      <c r="D18" s="60"/>
      <c r="E18" s="2"/>
      <c r="F18" s="2"/>
      <c r="G18" s="2"/>
      <c r="H18" s="2"/>
      <c r="I18" s="2"/>
    </row>
    <row r="19" spans="1:9" ht="27.95" customHeight="1">
      <c r="A19" s="8" t="s">
        <v>1</v>
      </c>
      <c r="B19" s="15" t="s">
        <v>47</v>
      </c>
      <c r="C19" s="8" t="s">
        <v>4</v>
      </c>
      <c r="D19" s="15" t="s">
        <v>47</v>
      </c>
      <c r="E19"/>
      <c r="F19"/>
      <c r="G19"/>
      <c r="H19" s="2"/>
      <c r="I19" s="2"/>
    </row>
    <row r="20" spans="1:9" ht="27.95" customHeight="1">
      <c r="A20" s="8" t="s">
        <v>26</v>
      </c>
      <c r="B20" s="15" t="s">
        <v>47</v>
      </c>
      <c r="C20" s="8" t="s">
        <v>101</v>
      </c>
      <c r="D20" s="15" t="s">
        <v>47</v>
      </c>
      <c r="E20"/>
      <c r="F20"/>
      <c r="G20"/>
      <c r="H20" s="2"/>
      <c r="I20" s="2"/>
    </row>
    <row r="21" spans="1:9" ht="27.95" customHeight="1">
      <c r="A21" s="8" t="s">
        <v>3</v>
      </c>
      <c r="B21" s="15" t="s">
        <v>47</v>
      </c>
      <c r="C21" s="8" t="s">
        <v>36</v>
      </c>
      <c r="D21" s="15" t="s">
        <v>47</v>
      </c>
      <c r="E21"/>
      <c r="F21"/>
      <c r="G21"/>
      <c r="H21" s="2"/>
      <c r="I21" s="2"/>
    </row>
    <row r="22" spans="1:9" ht="27.95" customHeight="1">
      <c r="A22" s="8" t="s">
        <v>89</v>
      </c>
      <c r="B22" s="15" t="s">
        <v>90</v>
      </c>
      <c r="E22"/>
      <c r="F22"/>
      <c r="G22"/>
      <c r="H22" s="2"/>
      <c r="I22" s="2"/>
    </row>
    <row r="23" spans="1:9" ht="27.95" customHeight="1">
      <c r="A23"/>
      <c r="B23"/>
      <c r="C23" s="3"/>
      <c r="D23" s="3"/>
      <c r="E23"/>
      <c r="F23"/>
      <c r="G23"/>
      <c r="H23" s="2"/>
      <c r="I23" s="2"/>
    </row>
    <row r="24" spans="1:9" ht="27.95" customHeight="1">
      <c r="A24" s="58" t="s">
        <v>121</v>
      </c>
      <c r="B24" s="58"/>
      <c r="C24" s="58"/>
      <c r="D24" s="58"/>
      <c r="E24"/>
      <c r="F24"/>
      <c r="G24"/>
      <c r="H24" s="2"/>
      <c r="I24" s="2"/>
    </row>
    <row r="25" spans="1:9" ht="27.95" customHeight="1">
      <c r="A25" s="20" t="s">
        <v>18</v>
      </c>
      <c r="B25" s="26"/>
      <c r="C25" s="20" t="s">
        <v>17</v>
      </c>
      <c r="D25" s="26"/>
      <c r="E25"/>
      <c r="F25"/>
      <c r="G25"/>
      <c r="H25" s="2"/>
      <c r="I25" s="2"/>
    </row>
    <row r="26" spans="1:9" ht="27.95" customHeight="1">
      <c r="A26" s="20" t="s">
        <v>19</v>
      </c>
      <c r="B26" s="26"/>
      <c r="C26" s="20" t="s">
        <v>20</v>
      </c>
      <c r="D26" s="26"/>
      <c r="E26"/>
      <c r="F26"/>
      <c r="G26"/>
      <c r="H26" s="2"/>
      <c r="I26" s="2"/>
    </row>
    <row r="27" spans="1:9" ht="27.95" customHeight="1">
      <c r="A27" s="20" t="s">
        <v>21</v>
      </c>
      <c r="B27" s="26"/>
      <c r="C27" s="20" t="s">
        <v>22</v>
      </c>
      <c r="D27" s="38">
        <f>D9</f>
        <v>0</v>
      </c>
      <c r="E27"/>
      <c r="F27"/>
      <c r="G27"/>
    </row>
    <row r="28" spans="1:9" ht="27.95" customHeight="1">
      <c r="A28" s="59" t="s">
        <v>31</v>
      </c>
      <c r="B28" s="59"/>
      <c r="C28" s="59"/>
      <c r="D28" s="59"/>
      <c r="E28"/>
      <c r="F28"/>
      <c r="G28"/>
    </row>
    <row r="29" spans="1:9" ht="27.95" customHeight="1">
      <c r="A29" s="21" t="s">
        <v>25</v>
      </c>
      <c r="B29" s="20"/>
      <c r="C29" s="20" t="s">
        <v>24</v>
      </c>
      <c r="D29" s="22">
        <v>0</v>
      </c>
      <c r="E29"/>
      <c r="F29"/>
      <c r="G29"/>
    </row>
    <row r="30" spans="1:9" ht="27.95" customHeight="1">
      <c r="A30" s="21" t="s">
        <v>27</v>
      </c>
      <c r="B30" s="20"/>
      <c r="C30" s="20" t="s">
        <v>24</v>
      </c>
      <c r="D30" s="22">
        <v>0</v>
      </c>
      <c r="E30"/>
      <c r="F30"/>
      <c r="G30"/>
    </row>
    <row r="31" spans="1:9" ht="27.95" customHeight="1">
      <c r="A31" s="44" t="s">
        <v>28</v>
      </c>
      <c r="B31" s="45"/>
      <c r="C31" s="20" t="s">
        <v>24</v>
      </c>
      <c r="D31" s="22">
        <v>0</v>
      </c>
      <c r="E31"/>
      <c r="F31"/>
      <c r="G31"/>
    </row>
    <row r="32" spans="1:9" ht="27.95" customHeight="1">
      <c r="A32" s="50"/>
      <c r="B32" s="51"/>
      <c r="C32" s="51"/>
      <c r="D32" s="52"/>
      <c r="E32"/>
      <c r="F32"/>
      <c r="G32"/>
    </row>
    <row r="33" spans="1:7" ht="27.95" customHeight="1">
      <c r="A33" s="44" t="s">
        <v>1</v>
      </c>
      <c r="B33" s="45"/>
      <c r="C33" s="20" t="s">
        <v>24</v>
      </c>
      <c r="D33" s="23">
        <f>IF(AND($B19="S",$D$9&lt;=1100,$D$9&gt;0),$B3+($B3*$D$16),0)+IF(AND($B19="S",$D$9&gt;1100.01,$D$9&lt;=5200),$C3+($C3*$D$16),0)+IF(AND($B19="S",$D$9&gt;5200.01,$D$9&lt;=26000),$D3+($D3*$D$16),0)+IF(AND($B19="S",$D$9&gt;26000.01,$D$9&lt;=52000),$E3+($E3*$D$16),0)+IF(AND($B19="S",$D$9&gt;52000.01,$D$9&lt;=260000),$F3+($F3*$D$16),0)+IF(AND($B19="S",$D$9&gt;260000.01),$G3+($G3*$D$16),0)</f>
        <v>0</v>
      </c>
      <c r="E33"/>
      <c r="F33"/>
      <c r="G33"/>
    </row>
    <row r="34" spans="1:7" ht="27.95" customHeight="1">
      <c r="A34" s="44" t="s">
        <v>2</v>
      </c>
      <c r="B34" s="45"/>
      <c r="C34" s="20" t="s">
        <v>24</v>
      </c>
      <c r="D34" s="23">
        <f>IF(AND($B20="S",$D$9&lt;=1100,$D$9&gt;0),$B4+($B4*$D$16),0)+IF(AND($B20="S",$D$9&gt;1100.01,$D$9&lt;=5200),$C4+($C4*$D$16),0)+IF(AND($B20="S",$D$9&gt;5200.01,$D$9&lt;=26000),$D4+($D4*$D$16),0)+IF(AND($B20="S",$D$9&gt;26000.01,$D$9&lt;=52000),$E4+($E4*$D$16),0)+IF(AND($B20="S",$D$9&gt;52000.01,$D$9&lt;=260000),$F4+($F4*$D$16),0)+IF(AND($B20="S",$D$9&gt;260000.01),$G4+($G4*$D$16),0)</f>
        <v>0</v>
      </c>
      <c r="E34"/>
      <c r="F34"/>
      <c r="G34"/>
    </row>
    <row r="35" spans="1:7" ht="27.95" customHeight="1">
      <c r="A35" s="44" t="s">
        <v>3</v>
      </c>
      <c r="B35" s="45"/>
      <c r="C35" s="20" t="s">
        <v>24</v>
      </c>
      <c r="D35" s="23">
        <f>IF(AND($B21="S",$D$9&lt;=1100,$D$9&gt;0),$B5+($B5*$D$16),0)+IF(AND($B21="S",$D$9&gt;1100.01,$D$9&lt;=5200),$C5+($C5*$D$16),0)+IF(AND($B21="S",$D$9&gt;5200.01,$D$9&lt;=26000),$D5+($D5*$D$16),0)+IF(AND($B21="S",$D$9&gt;26000.01,$D$9&lt;=52000),$E5+($E5*$D$16),0)+IF(AND($B21="S",$D$9&gt;52000.01,$D$9&lt;=260000),$F5+($F5*$D$16),0)+IF(AND($B21="S",$D$9&gt;260000.01),$G5+($G5*$D$16),0)</f>
        <v>0</v>
      </c>
      <c r="E35"/>
      <c r="F35"/>
      <c r="G35"/>
    </row>
    <row r="36" spans="1:7" ht="27.95" customHeight="1">
      <c r="A36" s="44" t="s">
        <v>4</v>
      </c>
      <c r="B36" s="45"/>
      <c r="C36" s="20" t="s">
        <v>24</v>
      </c>
      <c r="D36" s="23">
        <f>((IF(AND($D19="S",$D$9&lt;=1100,$D$9&gt;0),$B6+($B6*$D$16),0)+IF(AND($D19="S",$D$9&gt;1100.01,$D$9&lt;=5200),$C6+($C6*$D$16),0)+IF(AND($D19="S",$D$9&gt;5200.01,$D$9&lt;=26000),$D6+($D6*$D$16),0)+IF(AND($D19="S",$D$9&gt;26000.01,$D$9&lt;=52000),$E6+($E6*$D$16),0)+IF(AND($D19="S",$D$9&gt;52000.01,$D$9&lt;=260000),$F6+($F6*$D$16),0)+IF(AND($D19="S",$D$9&gt;260000.01),$G6+($G6*$D$16),0))*D13)+(IF(AND($D19="S",$D$9&lt;=1100,$D$9&gt;0),$B6+($B6*$D$16),0)+IF(AND($D19="S",$D$9&gt;1100.01,$D$9&lt;=5200),$C6+($C6*$D$16),0)+IF(AND($D19="S",$D$9&gt;5200.01,$D$9&lt;=26000),$D6+($D6*$D$16),0)+IF(AND($D19="S",$D$9&gt;26000.01,$D$9&lt;=52000),$E6+($E6*$D$16),0)+IF(AND($D19="S",$D$9&gt;52000.01,$D$9&lt;=260000),$F6+($F6*$D$16),0)+IF(AND($D19="S",$D$9&gt;260000.01),$G6+($G6*$D$16),0))</f>
        <v>0</v>
      </c>
      <c r="E36"/>
      <c r="F36"/>
      <c r="G36"/>
    </row>
    <row r="37" spans="1:7" ht="27.95" customHeight="1">
      <c r="A37" s="44" t="s">
        <v>101</v>
      </c>
      <c r="B37" s="45"/>
      <c r="C37" s="20" t="s">
        <v>24</v>
      </c>
      <c r="D37" s="23">
        <f>(IF(AND($D20="S",$D$9&lt;=1100,$D$9&gt;0),$B7+($B7*$D$16),0)+IF(AND($D20="S",$D$9&gt;1100.01,$D$9&lt;=5200),$C7+($C7*$D$16),0)+IF(AND($D20="S",$D$9&gt;5200.01,$D$9&lt;=26000),$D7+($D7*$D$16),0)+IF(AND($D20="S",$D$9&gt;26000.01,$D$9&lt;=52000),$E7+($E7*$D$16),0)+IF(AND($D20="S",$D$9&gt;52000.01,$D$9&lt;=260000),$F7+($F7*$D$16),0)+IF(AND($D20="S",$D$9&gt;260000.01),$G7+($G7*$D$16),0))</f>
        <v>0</v>
      </c>
      <c r="E37"/>
      <c r="F37"/>
      <c r="G37"/>
    </row>
    <row r="38" spans="1:7" ht="27.95" customHeight="1">
      <c r="A38" s="44" t="s">
        <v>48</v>
      </c>
      <c r="B38" s="45"/>
      <c r="C38" s="20" t="s">
        <v>24</v>
      </c>
      <c r="D38" s="23">
        <f>SUM(D33:D37)*0.15</f>
        <v>0</v>
      </c>
      <c r="E38"/>
      <c r="F38"/>
      <c r="G38"/>
    </row>
    <row r="39" spans="1:7" ht="27.95" customHeight="1">
      <c r="A39" s="50"/>
      <c r="B39" s="51"/>
      <c r="C39" s="51"/>
      <c r="D39" s="52"/>
      <c r="E39"/>
      <c r="F39"/>
      <c r="G39"/>
    </row>
    <row r="40" spans="1:7" ht="27.95" customHeight="1">
      <c r="A40" s="46" t="s">
        <v>30</v>
      </c>
      <c r="B40" s="47"/>
      <c r="C40" s="20" t="s">
        <v>24</v>
      </c>
      <c r="D40" s="23">
        <f>SUM(D30:D38)</f>
        <v>0</v>
      </c>
      <c r="E40"/>
      <c r="F40"/>
      <c r="G40"/>
    </row>
    <row r="41" spans="1:7" ht="27.95" customHeight="1">
      <c r="A41" s="46" t="s">
        <v>49</v>
      </c>
      <c r="B41" s="47"/>
      <c r="C41" s="20" t="s">
        <v>24</v>
      </c>
      <c r="D41" s="23">
        <f>D40*0.04</f>
        <v>0</v>
      </c>
      <c r="E41"/>
      <c r="F41"/>
      <c r="G41"/>
    </row>
    <row r="42" spans="1:7" ht="27.95" customHeight="1">
      <c r="A42" s="46" t="s">
        <v>50</v>
      </c>
      <c r="B42" s="47"/>
      <c r="C42" s="20" t="s">
        <v>24</v>
      </c>
      <c r="D42" s="23">
        <f>IF($B$22="S",(D40+D41)*0.22,0)</f>
        <v>0</v>
      </c>
      <c r="E42"/>
      <c r="F42"/>
      <c r="G42"/>
    </row>
    <row r="43" spans="1:7" ht="27.95" customHeight="1">
      <c r="A43" s="46" t="s">
        <v>10</v>
      </c>
      <c r="B43" s="47"/>
      <c r="C43" s="20" t="s">
        <v>24</v>
      </c>
      <c r="D43" s="23">
        <f>SUM(D40:D42)</f>
        <v>0</v>
      </c>
      <c r="E43"/>
      <c r="F43"/>
      <c r="G43"/>
    </row>
    <row r="44" spans="1:7" ht="27.95" customHeight="1">
      <c r="A44" s="46" t="s">
        <v>35</v>
      </c>
      <c r="B44" s="47"/>
      <c r="C44" s="20" t="s">
        <v>24</v>
      </c>
      <c r="D44" s="23">
        <f>IF($D$21="S",D40*-0.2,0)</f>
        <v>0</v>
      </c>
      <c r="E44"/>
      <c r="F44"/>
      <c r="G44"/>
    </row>
    <row r="45" spans="1:7" ht="27.95" customHeight="1">
      <c r="A45" s="46" t="s">
        <v>23</v>
      </c>
      <c r="B45" s="47"/>
      <c r="C45" s="20" t="s">
        <v>24</v>
      </c>
      <c r="D45" s="23">
        <f>D29</f>
        <v>0</v>
      </c>
      <c r="E45"/>
      <c r="F45"/>
      <c r="G45"/>
    </row>
    <row r="46" spans="1:7" ht="27.95" customHeight="1">
      <c r="A46" s="48" t="s">
        <v>32</v>
      </c>
      <c r="B46" s="49"/>
      <c r="C46" s="24" t="s">
        <v>24</v>
      </c>
      <c r="D46" s="25">
        <f>SUM(D43:D45)</f>
        <v>0</v>
      </c>
      <c r="E46"/>
      <c r="F46"/>
      <c r="G46"/>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row r="62" spans="1:7" ht="18">
      <c r="A62" s="7"/>
      <c r="B62" s="7"/>
      <c r="C62" s="7"/>
      <c r="D62" s="7"/>
      <c r="E62" s="7"/>
      <c r="F62" s="7"/>
      <c r="G62" s="7"/>
    </row>
    <row r="63" spans="1:7" ht="18">
      <c r="A63" s="7"/>
      <c r="B63" s="7"/>
      <c r="C63" s="7"/>
      <c r="D63" s="7"/>
      <c r="E63" s="7"/>
      <c r="F63" s="7"/>
      <c r="G63" s="7"/>
    </row>
    <row r="64" spans="1:7" ht="18">
      <c r="A64" s="7"/>
      <c r="B64" s="7"/>
      <c r="C64" s="7"/>
      <c r="D64" s="7"/>
      <c r="E64" s="7"/>
      <c r="F64" s="7"/>
      <c r="G64" s="7"/>
    </row>
  </sheetData>
  <sheetProtection password="8F75" sheet="1" objects="1" scenarios="1" selectLockedCells="1"/>
  <dataConsolidate/>
  <mergeCells count="28">
    <mergeCell ref="A13:C13"/>
    <mergeCell ref="A1:G1"/>
    <mergeCell ref="A9:C9"/>
    <mergeCell ref="A10:C10"/>
    <mergeCell ref="A11:C11"/>
    <mergeCell ref="A12:C12"/>
    <mergeCell ref="A36:B36"/>
    <mergeCell ref="A14:C14"/>
    <mergeCell ref="A15:C15"/>
    <mergeCell ref="A16:C16"/>
    <mergeCell ref="A18:D18"/>
    <mergeCell ref="A24:D24"/>
    <mergeCell ref="A28:D28"/>
    <mergeCell ref="A31:B31"/>
    <mergeCell ref="A32:D32"/>
    <mergeCell ref="A33:B33"/>
    <mergeCell ref="A34:B34"/>
    <mergeCell ref="A35:B35"/>
    <mergeCell ref="A43:B43"/>
    <mergeCell ref="A44:B44"/>
    <mergeCell ref="A45:B45"/>
    <mergeCell ref="A46:B46"/>
    <mergeCell ref="A37:B37"/>
    <mergeCell ref="A38:B38"/>
    <mergeCell ref="A39:D39"/>
    <mergeCell ref="A40:B40"/>
    <mergeCell ref="A41:B41"/>
    <mergeCell ref="A42:B42"/>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4"/>
  <sheetViews>
    <sheetView topLeftCell="A9" workbookViewId="0">
      <selection activeCell="A24" sqref="A24:D24"/>
    </sheetView>
  </sheetViews>
  <sheetFormatPr defaultColWidth="11" defaultRowHeight="15.75"/>
  <cols>
    <col min="1" max="7" width="37.875" style="1" customWidth="1"/>
    <col min="9" max="9" width="13.125" customWidth="1"/>
  </cols>
  <sheetData>
    <row r="1" spans="1:9" ht="57" customHeight="1">
      <c r="A1" s="61" t="s">
        <v>104</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170</v>
      </c>
      <c r="C3" s="12">
        <v>605</v>
      </c>
      <c r="D3" s="12">
        <v>1080</v>
      </c>
      <c r="E3" s="12">
        <v>1955</v>
      </c>
      <c r="F3" s="12">
        <v>2900</v>
      </c>
      <c r="G3" s="12">
        <v>4185</v>
      </c>
    </row>
    <row r="4" spans="1:9" ht="57" customHeight="1">
      <c r="A4" s="11" t="s">
        <v>2</v>
      </c>
      <c r="B4" s="12">
        <v>100</v>
      </c>
      <c r="C4" s="12">
        <v>405</v>
      </c>
      <c r="D4" s="12">
        <v>605</v>
      </c>
      <c r="E4" s="12">
        <v>1010</v>
      </c>
      <c r="F4" s="12">
        <v>1350</v>
      </c>
      <c r="G4" s="12">
        <v>1820</v>
      </c>
    </row>
    <row r="5" spans="1:9" ht="57" customHeight="1">
      <c r="A5" s="11" t="s">
        <v>3</v>
      </c>
      <c r="B5" s="12">
        <v>100</v>
      </c>
      <c r="C5" s="12">
        <v>405</v>
      </c>
      <c r="D5" s="12">
        <v>740</v>
      </c>
      <c r="E5" s="12">
        <v>1350</v>
      </c>
      <c r="F5" s="12">
        <v>1955</v>
      </c>
      <c r="G5" s="12">
        <v>2900</v>
      </c>
    </row>
    <row r="6" spans="1:9" ht="57" customHeight="1">
      <c r="A6" s="11" t="s">
        <v>4</v>
      </c>
      <c r="B6" s="12">
        <v>170</v>
      </c>
      <c r="C6" s="12">
        <v>875</v>
      </c>
      <c r="D6" s="12">
        <v>1350</v>
      </c>
      <c r="E6" s="12">
        <v>2360</v>
      </c>
      <c r="F6" s="12">
        <v>3105</v>
      </c>
      <c r="G6" s="12">
        <v>4320</v>
      </c>
    </row>
    <row r="7" spans="1:9" ht="57" customHeight="1">
      <c r="A7" s="11" t="s">
        <v>101</v>
      </c>
      <c r="B7" s="12">
        <v>135</v>
      </c>
      <c r="C7" s="12">
        <v>470</v>
      </c>
      <c r="D7" s="12">
        <v>810</v>
      </c>
      <c r="E7" s="12">
        <v>1485</v>
      </c>
      <c r="F7" s="12">
        <v>2160</v>
      </c>
      <c r="G7" s="12">
        <v>3170</v>
      </c>
    </row>
    <row r="8" spans="1:9" ht="27.95" customHeight="1">
      <c r="A8" s="3"/>
      <c r="B8" s="4"/>
      <c r="C8" s="4"/>
      <c r="D8" s="4"/>
      <c r="E8" s="4"/>
      <c r="F8" s="4"/>
      <c r="G8" s="4"/>
    </row>
    <row r="9" spans="1:9" s="2" customFormat="1" ht="42.95" customHeight="1">
      <c r="A9" s="55" t="s">
        <v>43</v>
      </c>
      <c r="B9" s="55"/>
      <c r="C9" s="55"/>
      <c r="D9" s="16">
        <v>0</v>
      </c>
      <c r="E9" s="19" t="s">
        <v>44</v>
      </c>
      <c r="F9" s="18"/>
    </row>
    <row r="10" spans="1:9" s="2" customFormat="1" ht="42.95" customHeight="1">
      <c r="A10" s="63" t="s">
        <v>13</v>
      </c>
      <c r="B10" s="63"/>
      <c r="C10" s="63"/>
      <c r="D10" s="41">
        <f>IF($D$9&gt;=520000,30%,0)+IF($D$9&gt;=1000000,39%,0)+IF($D$9&gt;=2000000,50.7%,0)+IF($D$9&gt;=4000000,65.91%,0)+IF($D$9&gt;=8000000,85.68%,0)</f>
        <v>0</v>
      </c>
      <c r="E10"/>
      <c r="F10"/>
      <c r="G10"/>
    </row>
    <row r="11" spans="1:9" s="2" customFormat="1" ht="42.95" customHeight="1">
      <c r="A11" s="54" t="s">
        <v>45</v>
      </c>
      <c r="B11" s="54"/>
      <c r="C11" s="54"/>
      <c r="D11" s="13">
        <v>0</v>
      </c>
      <c r="E11"/>
      <c r="F11"/>
      <c r="G11"/>
    </row>
    <row r="12" spans="1:9" s="2" customFormat="1" ht="42.95" customHeight="1">
      <c r="A12" s="56" t="s">
        <v>15</v>
      </c>
      <c r="B12" s="56"/>
      <c r="C12" s="56"/>
      <c r="D12" s="14">
        <v>0</v>
      </c>
      <c r="E12"/>
      <c r="F12"/>
      <c r="G12"/>
    </row>
    <row r="13" spans="1:9" s="2" customFormat="1" ht="42.95" customHeight="1">
      <c r="A13" s="54" t="s">
        <v>33</v>
      </c>
      <c r="B13" s="54"/>
      <c r="C13" s="54"/>
      <c r="D13" s="14">
        <v>0</v>
      </c>
      <c r="E13"/>
      <c r="F13"/>
      <c r="G13"/>
    </row>
    <row r="14" spans="1:9" s="2" customFormat="1" ht="42.95" customHeight="1">
      <c r="A14" s="54" t="s">
        <v>144</v>
      </c>
      <c r="B14" s="54"/>
      <c r="C14" s="54"/>
      <c r="D14" s="14">
        <v>0</v>
      </c>
      <c r="E14"/>
      <c r="F14"/>
      <c r="G14"/>
    </row>
    <row r="15" spans="1:9" s="2" customFormat="1" ht="42.95" customHeight="1">
      <c r="A15" s="54" t="s">
        <v>34</v>
      </c>
      <c r="B15" s="54"/>
      <c r="C15" s="54"/>
      <c r="D15" s="14">
        <v>0</v>
      </c>
      <c r="E15"/>
      <c r="F15"/>
      <c r="G15"/>
    </row>
    <row r="16" spans="1:9" s="5" customFormat="1" ht="42.95" customHeight="1">
      <c r="A16" s="57" t="s">
        <v>14</v>
      </c>
      <c r="B16" s="57"/>
      <c r="C16" s="57"/>
      <c r="D16" s="6">
        <f>D10+D11+D12+D14+D15</f>
        <v>0</v>
      </c>
      <c r="E16"/>
      <c r="F16"/>
      <c r="G16"/>
    </row>
    <row r="17" spans="1:9" ht="27.95" customHeight="1">
      <c r="A17" s="3"/>
      <c r="B17" s="3"/>
      <c r="C17" s="3"/>
      <c r="D17" s="3"/>
      <c r="E17"/>
      <c r="F17"/>
      <c r="G17"/>
      <c r="H17" s="2"/>
      <c r="I17" s="2"/>
    </row>
    <row r="18" spans="1:9" ht="27.95" customHeight="1">
      <c r="A18" s="60" t="s">
        <v>46</v>
      </c>
      <c r="B18" s="60"/>
      <c r="C18" s="60"/>
      <c r="D18" s="60"/>
      <c r="E18" s="2"/>
      <c r="F18" s="2"/>
      <c r="G18" s="2"/>
      <c r="H18" s="2"/>
      <c r="I18" s="2"/>
    </row>
    <row r="19" spans="1:9" ht="27.95" customHeight="1">
      <c r="A19" s="8" t="s">
        <v>1</v>
      </c>
      <c r="B19" s="15" t="s">
        <v>47</v>
      </c>
      <c r="C19" s="8" t="s">
        <v>4</v>
      </c>
      <c r="D19" s="15" t="s">
        <v>47</v>
      </c>
      <c r="E19"/>
      <c r="F19"/>
      <c r="G19"/>
      <c r="H19" s="2"/>
      <c r="I19" s="2"/>
    </row>
    <row r="20" spans="1:9" ht="27.95" customHeight="1">
      <c r="A20" s="8" t="s">
        <v>26</v>
      </c>
      <c r="B20" s="15" t="s">
        <v>47</v>
      </c>
      <c r="C20" s="8" t="s">
        <v>101</v>
      </c>
      <c r="D20" s="15" t="s">
        <v>47</v>
      </c>
      <c r="E20"/>
      <c r="F20"/>
      <c r="G20"/>
      <c r="H20" s="2"/>
      <c r="I20" s="2"/>
    </row>
    <row r="21" spans="1:9" ht="27.95" customHeight="1">
      <c r="A21" s="8" t="s">
        <v>3</v>
      </c>
      <c r="B21" s="15" t="s">
        <v>47</v>
      </c>
      <c r="C21" s="8" t="s">
        <v>36</v>
      </c>
      <c r="D21" s="15" t="s">
        <v>47</v>
      </c>
      <c r="E21"/>
      <c r="F21"/>
      <c r="G21"/>
      <c r="H21" s="2"/>
      <c r="I21" s="2"/>
    </row>
    <row r="22" spans="1:9" ht="27.95" customHeight="1">
      <c r="A22" s="8" t="s">
        <v>89</v>
      </c>
      <c r="B22" s="15" t="s">
        <v>90</v>
      </c>
      <c r="E22"/>
      <c r="F22"/>
      <c r="G22"/>
      <c r="H22" s="2"/>
      <c r="I22" s="2"/>
    </row>
    <row r="23" spans="1:9" ht="27.95" customHeight="1">
      <c r="A23"/>
      <c r="B23"/>
      <c r="C23" s="3"/>
      <c r="D23" s="3"/>
      <c r="E23"/>
      <c r="F23"/>
      <c r="G23"/>
      <c r="H23" s="2"/>
      <c r="I23" s="2"/>
    </row>
    <row r="24" spans="1:9" ht="27.95" customHeight="1">
      <c r="A24" s="58" t="s">
        <v>122</v>
      </c>
      <c r="B24" s="58"/>
      <c r="C24" s="58"/>
      <c r="D24" s="58"/>
      <c r="E24"/>
      <c r="F24"/>
      <c r="G24"/>
      <c r="H24" s="2"/>
      <c r="I24" s="2"/>
    </row>
    <row r="25" spans="1:9" ht="27.95" customHeight="1">
      <c r="A25" s="20" t="s">
        <v>18</v>
      </c>
      <c r="B25" s="26"/>
      <c r="C25" s="20" t="s">
        <v>17</v>
      </c>
      <c r="D25" s="26"/>
      <c r="E25"/>
      <c r="F25"/>
      <c r="G25"/>
      <c r="H25" s="2"/>
      <c r="I25" s="2"/>
    </row>
    <row r="26" spans="1:9" ht="27.95" customHeight="1">
      <c r="A26" s="20" t="s">
        <v>19</v>
      </c>
      <c r="B26" s="26"/>
      <c r="C26" s="20" t="s">
        <v>20</v>
      </c>
      <c r="D26" s="26"/>
      <c r="E26"/>
      <c r="F26"/>
      <c r="G26"/>
      <c r="H26" s="2"/>
      <c r="I26" s="2"/>
    </row>
    <row r="27" spans="1:9" ht="27.95" customHeight="1">
      <c r="A27" s="20" t="s">
        <v>21</v>
      </c>
      <c r="B27" s="26"/>
      <c r="C27" s="20" t="s">
        <v>22</v>
      </c>
      <c r="D27" s="38">
        <f>D13</f>
        <v>0</v>
      </c>
      <c r="E27"/>
      <c r="F27"/>
      <c r="G27"/>
    </row>
    <row r="28" spans="1:9" ht="27.95" customHeight="1">
      <c r="A28" s="59" t="s">
        <v>31</v>
      </c>
      <c r="B28" s="59"/>
      <c r="C28" s="59"/>
      <c r="D28" s="59"/>
      <c r="E28"/>
      <c r="F28"/>
      <c r="G28"/>
    </row>
    <row r="29" spans="1:9" ht="27.95" customHeight="1">
      <c r="A29" s="21" t="s">
        <v>25</v>
      </c>
      <c r="B29" s="20"/>
      <c r="C29" s="20" t="s">
        <v>24</v>
      </c>
      <c r="D29" s="22">
        <v>0</v>
      </c>
      <c r="E29"/>
      <c r="F29"/>
      <c r="G29"/>
    </row>
    <row r="30" spans="1:9" ht="27.95" customHeight="1">
      <c r="A30" s="21" t="s">
        <v>27</v>
      </c>
      <c r="B30" s="20"/>
      <c r="C30" s="20" t="s">
        <v>24</v>
      </c>
      <c r="D30" s="22">
        <v>0</v>
      </c>
      <c r="E30"/>
      <c r="F30"/>
      <c r="G30"/>
    </row>
    <row r="31" spans="1:9" ht="27.95" customHeight="1">
      <c r="A31" s="44" t="s">
        <v>28</v>
      </c>
      <c r="B31" s="45"/>
      <c r="C31" s="20" t="s">
        <v>24</v>
      </c>
      <c r="D31" s="22">
        <v>0</v>
      </c>
      <c r="E31"/>
      <c r="F31"/>
      <c r="G31"/>
    </row>
    <row r="32" spans="1:9" ht="27.95" customHeight="1">
      <c r="A32" s="50"/>
      <c r="B32" s="51"/>
      <c r="C32" s="51"/>
      <c r="D32" s="52"/>
      <c r="E32"/>
      <c r="F32"/>
      <c r="G32"/>
    </row>
    <row r="33" spans="1:7" ht="27.95" customHeight="1">
      <c r="A33" s="44" t="s">
        <v>1</v>
      </c>
      <c r="B33" s="45"/>
      <c r="C33" s="20" t="s">
        <v>24</v>
      </c>
      <c r="D33" s="23">
        <f>IF(AND($B19="S",$D$9&lt;=1100,$D$9&gt;0),$B3+($B3*$D$16),0)+IF(AND($B19="S",$D$9&gt;1100.01,$D$9&lt;=5200),$C3+($C3*$D$16),0)+IF(AND($B19="S",$D$9&gt;5200.01,$D$9&lt;=26000),$D3+($D3*$D$16),0)+IF(AND($B19="S",$D$9&gt;26000.01,$D$9&lt;=52000),$E3+($E3*$D$16),0)+IF(AND($B19="S",$D$9&gt;52000.01,$D$9&lt;=260000),$F3+($F3*$D$16),0)+IF(AND($B19="S",$D$9&gt;260000.01),$G3+($G3*$D$16),0)</f>
        <v>0</v>
      </c>
      <c r="E33"/>
      <c r="F33"/>
      <c r="G33"/>
    </row>
    <row r="34" spans="1:7" ht="27.95" customHeight="1">
      <c r="A34" s="44" t="s">
        <v>2</v>
      </c>
      <c r="B34" s="45"/>
      <c r="C34" s="20" t="s">
        <v>24</v>
      </c>
      <c r="D34" s="23">
        <f>IF(AND($B20="S",$D$9&lt;=1100,$D$9&gt;0),$B4+($B4*$D$16),0)+IF(AND($B20="S",$D$9&gt;1100.01,$D$9&lt;=5200),$C4+($C4*$D$16),0)+IF(AND($B20="S",$D$9&gt;5200.01,$D$9&lt;=26000),$D4+($D4*$D$16),0)+IF(AND($B20="S",$D$9&gt;26000.01,$D$9&lt;=52000),$E4+($E4*$D$16),0)+IF(AND($B20="S",$D$9&gt;52000.01,$D$9&lt;=260000),$F4+($F4*$D$16),0)+IF(AND($B20="S",$D$9&gt;260000.01),$G4+($G4*$D$16),0)</f>
        <v>0</v>
      </c>
      <c r="E34"/>
      <c r="F34"/>
      <c r="G34"/>
    </row>
    <row r="35" spans="1:7" ht="27.95" customHeight="1">
      <c r="A35" s="44" t="s">
        <v>3</v>
      </c>
      <c r="B35" s="45"/>
      <c r="C35" s="20" t="s">
        <v>24</v>
      </c>
      <c r="D35" s="23">
        <f>IF(AND($B21="S",$D$9&lt;=1100,$D$9&gt;0),$B5+($B5*$D$16),0)+IF(AND($B21="S",$D$9&gt;1100.01,$D$9&lt;=5200),$C5+($C5*$D$16),0)+IF(AND($B21="S",$D$9&gt;5200.01,$D$9&lt;=26000),$D5+($D5*$D$16),0)+IF(AND($B21="S",$D$9&gt;26000.01,$D$9&lt;=52000),$E5+($E5*$D$16),0)+IF(AND($B21="S",$D$9&gt;52000.01,$D$9&lt;=260000),$F5+($F5*$D$16),0)+IF(AND($B21="S",$D$9&gt;260000.01),$G5+($G5*$D$16),0)</f>
        <v>0</v>
      </c>
      <c r="E35"/>
      <c r="F35"/>
      <c r="G35"/>
    </row>
    <row r="36" spans="1:7" ht="27.95" customHeight="1">
      <c r="A36" s="44" t="s">
        <v>4</v>
      </c>
      <c r="B36" s="45"/>
      <c r="C36" s="20" t="s">
        <v>24</v>
      </c>
      <c r="D36" s="23">
        <f>((IF(AND($D19="S",$D$9&lt;=1100,$D$9&gt;0),$B6+($B6*$D$16),0)+IF(AND($D19="S",$D$9&gt;1100.01,$D$9&lt;=5200),$C6+($C6*$D$16),0)+IF(AND($D19="S",$D$9&gt;5200.01,$D$9&lt;=26000),$D6+($D6*$D$16),0)+IF(AND($D19="S",$D$9&gt;26000.01,$D$9&lt;=52000),$E6+($E6*$D$16),0)+IF(AND($D19="S",$D$9&gt;52000.01,$D$9&lt;=260000),$F6+($F6*$D$16),0)+IF(AND($D19="S",$D$9&gt;260000.01),$G6+($G6*$D$16),0))*D13)+(IF(AND($D19="S",$D$9&lt;=1100,$D$9&gt;0),$B6+($B6*$D$16),0)+IF(AND($D19="S",$D$9&gt;1100.01,$D$9&lt;=5200),$C6+($C6*$D$16),0)+IF(AND($D19="S",$D$9&gt;5200.01,$D$9&lt;=26000),$D6+($D6*$D$16),0)+IF(AND($D19="S",$D$9&gt;26000.01,$D$9&lt;=52000),$E6+($E6*$D$16),0)+IF(AND($D19="S",$D$9&gt;52000.01,$D$9&lt;=260000),$F6+($F6*$D$16),0)+IF(AND($D19="S",$D$9&gt;260000.01),$G6+($G6*$D$16),0))</f>
        <v>0</v>
      </c>
      <c r="E36"/>
      <c r="F36"/>
      <c r="G36"/>
    </row>
    <row r="37" spans="1:7" ht="27.95" customHeight="1">
      <c r="A37" s="44" t="s">
        <v>101</v>
      </c>
      <c r="B37" s="45"/>
      <c r="C37" s="20" t="s">
        <v>24</v>
      </c>
      <c r="D37" s="23">
        <f>(IF(AND($D20="S",$D$9&lt;=1100,$D$9&gt;0),$B7+($B7*$D$16),0)+IF(AND($D20="S",$D$9&gt;1100.01,$D$9&lt;=5200),$C7+($C7*$D$16),0)+IF(AND($D20="S",$D$9&gt;5200.01,$D$9&lt;=26000),$D7+($D7*$D$16),0)+IF(AND($D20="S",$D$9&gt;26000.01,$D$9&lt;=52000),$E7+($E7*$D$16),0)+IF(AND($D20="S",$D$9&gt;52000.01,$D$9&lt;=260000),$F7+($F7*$D$16),0)+IF(AND($D20="S",$D$9&gt;260000.01),$G7+($G7*$D$16),0))</f>
        <v>0</v>
      </c>
      <c r="E37"/>
      <c r="F37"/>
      <c r="G37"/>
    </row>
    <row r="38" spans="1:7" ht="27.95" customHeight="1">
      <c r="A38" s="44" t="s">
        <v>48</v>
      </c>
      <c r="B38" s="45"/>
      <c r="C38" s="20" t="s">
        <v>24</v>
      </c>
      <c r="D38" s="23">
        <f>SUM(D33:D37)*0.15</f>
        <v>0</v>
      </c>
      <c r="E38"/>
      <c r="F38"/>
      <c r="G38"/>
    </row>
    <row r="39" spans="1:7" ht="27.95" customHeight="1">
      <c r="A39" s="50"/>
      <c r="B39" s="51"/>
      <c r="C39" s="51"/>
      <c r="D39" s="52"/>
      <c r="E39"/>
      <c r="F39"/>
      <c r="G39"/>
    </row>
    <row r="40" spans="1:7" ht="27.95" customHeight="1">
      <c r="A40" s="46" t="s">
        <v>30</v>
      </c>
      <c r="B40" s="47"/>
      <c r="C40" s="20" t="s">
        <v>24</v>
      </c>
      <c r="D40" s="23">
        <f>SUM(D30:D38)</f>
        <v>0</v>
      </c>
      <c r="E40"/>
      <c r="F40"/>
      <c r="G40"/>
    </row>
    <row r="41" spans="1:7" ht="27.95" customHeight="1">
      <c r="A41" s="46" t="s">
        <v>49</v>
      </c>
      <c r="B41" s="47"/>
      <c r="C41" s="20" t="s">
        <v>24</v>
      </c>
      <c r="D41" s="23">
        <f>D40*0.04</f>
        <v>0</v>
      </c>
      <c r="E41"/>
      <c r="F41"/>
      <c r="G41"/>
    </row>
    <row r="42" spans="1:7" ht="27.95" customHeight="1">
      <c r="A42" s="46" t="s">
        <v>50</v>
      </c>
      <c r="B42" s="47"/>
      <c r="C42" s="20" t="s">
        <v>24</v>
      </c>
      <c r="D42" s="23">
        <f>IF($B$22="S",(D40+D41)*0.22,0)</f>
        <v>0</v>
      </c>
      <c r="E42"/>
      <c r="F42"/>
      <c r="G42"/>
    </row>
    <row r="43" spans="1:7" ht="27.95" customHeight="1">
      <c r="A43" s="46" t="s">
        <v>10</v>
      </c>
      <c r="B43" s="47"/>
      <c r="C43" s="20" t="s">
        <v>24</v>
      </c>
      <c r="D43" s="23">
        <f>SUM(D40:D42)</f>
        <v>0</v>
      </c>
      <c r="E43"/>
      <c r="F43"/>
      <c r="G43"/>
    </row>
    <row r="44" spans="1:7" ht="27.95" customHeight="1">
      <c r="A44" s="46" t="s">
        <v>35</v>
      </c>
      <c r="B44" s="47"/>
      <c r="C44" s="20" t="s">
        <v>24</v>
      </c>
      <c r="D44" s="23">
        <f>IF($D$21="S",D40*-0.2,0)</f>
        <v>0</v>
      </c>
      <c r="E44"/>
      <c r="F44"/>
      <c r="G44"/>
    </row>
    <row r="45" spans="1:7" ht="27.95" customHeight="1">
      <c r="A45" s="46" t="s">
        <v>23</v>
      </c>
      <c r="B45" s="47"/>
      <c r="C45" s="20" t="s">
        <v>24</v>
      </c>
      <c r="D45" s="23">
        <f>D29</f>
        <v>0</v>
      </c>
      <c r="E45"/>
      <c r="F45"/>
      <c r="G45"/>
    </row>
    <row r="46" spans="1:7" ht="27.95" customHeight="1">
      <c r="A46" s="48" t="s">
        <v>32</v>
      </c>
      <c r="B46" s="49"/>
      <c r="C46" s="24" t="s">
        <v>24</v>
      </c>
      <c r="D46" s="25">
        <f>SUM(D43:D45)</f>
        <v>0</v>
      </c>
      <c r="E46"/>
      <c r="F46"/>
      <c r="G46"/>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row r="62" spans="1:7" ht="18">
      <c r="A62" s="7"/>
      <c r="B62" s="7"/>
      <c r="C62" s="7"/>
      <c r="D62" s="7"/>
      <c r="E62" s="7"/>
      <c r="F62" s="7"/>
      <c r="G62" s="7"/>
    </row>
    <row r="63" spans="1:7" ht="18">
      <c r="A63" s="7"/>
      <c r="B63" s="7"/>
      <c r="C63" s="7"/>
      <c r="D63" s="7"/>
      <c r="E63" s="7"/>
      <c r="F63" s="7"/>
      <c r="G63" s="7"/>
    </row>
    <row r="64" spans="1:7" ht="18">
      <c r="A64" s="7"/>
      <c r="B64" s="7"/>
      <c r="C64" s="7"/>
      <c r="D64" s="7"/>
      <c r="E64" s="7"/>
      <c r="F64" s="7"/>
      <c r="G64" s="7"/>
    </row>
  </sheetData>
  <sheetProtection password="8F75" sheet="1" objects="1" scenarios="1" selectLockedCells="1"/>
  <dataConsolidate/>
  <mergeCells count="28">
    <mergeCell ref="A13:C13"/>
    <mergeCell ref="A1:G1"/>
    <mergeCell ref="A9:C9"/>
    <mergeCell ref="A10:C10"/>
    <mergeCell ref="A11:C11"/>
    <mergeCell ref="A12:C12"/>
    <mergeCell ref="A36:B36"/>
    <mergeCell ref="A14:C14"/>
    <mergeCell ref="A15:C15"/>
    <mergeCell ref="A16:C16"/>
    <mergeCell ref="A18:D18"/>
    <mergeCell ref="A24:D24"/>
    <mergeCell ref="A28:D28"/>
    <mergeCell ref="A31:B31"/>
    <mergeCell ref="A32:D32"/>
    <mergeCell ref="A33:B33"/>
    <mergeCell ref="A34:B34"/>
    <mergeCell ref="A35:B35"/>
    <mergeCell ref="A43:B43"/>
    <mergeCell ref="A44:B44"/>
    <mergeCell ref="A45:B45"/>
    <mergeCell ref="A46:B46"/>
    <mergeCell ref="A37:B37"/>
    <mergeCell ref="A38:B38"/>
    <mergeCell ref="A39:D39"/>
    <mergeCell ref="A40:B40"/>
    <mergeCell ref="A41:B41"/>
    <mergeCell ref="A42:B42"/>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52"/>
  <sheetViews>
    <sheetView workbookViewId="0">
      <selection activeCell="B15" sqref="B15"/>
    </sheetView>
  </sheetViews>
  <sheetFormatPr defaultColWidth="11" defaultRowHeight="15.75"/>
  <cols>
    <col min="1" max="7" width="37.875" style="1" customWidth="1"/>
    <col min="9" max="9" width="13.125" customWidth="1"/>
  </cols>
  <sheetData>
    <row r="1" spans="1:9" ht="57" customHeight="1">
      <c r="A1" s="61" t="s">
        <v>106</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31" t="s">
        <v>105</v>
      </c>
      <c r="B3" s="12">
        <v>270</v>
      </c>
      <c r="C3" s="12">
        <v>1215</v>
      </c>
      <c r="D3" s="12">
        <v>1890</v>
      </c>
      <c r="E3" s="12">
        <v>2295</v>
      </c>
      <c r="F3" s="12">
        <v>4320</v>
      </c>
      <c r="G3" s="12">
        <v>5870</v>
      </c>
    </row>
    <row r="4" spans="1:9" ht="27.95" customHeight="1">
      <c r="A4" s="3"/>
      <c r="B4" s="4"/>
      <c r="C4" s="4"/>
      <c r="D4" s="4"/>
      <c r="E4" s="4"/>
      <c r="F4" s="4"/>
      <c r="G4" s="4"/>
    </row>
    <row r="5" spans="1:9" s="2" customFormat="1" ht="42.95" customHeight="1">
      <c r="A5" s="55" t="s">
        <v>43</v>
      </c>
      <c r="B5" s="55"/>
      <c r="C5" s="55"/>
      <c r="D5" s="16">
        <v>0</v>
      </c>
      <c r="E5" s="19" t="s">
        <v>44</v>
      </c>
      <c r="F5" s="19"/>
    </row>
    <row r="6" spans="1:9" s="2" customFormat="1" ht="42.95" customHeight="1">
      <c r="A6" s="63" t="s">
        <v>13</v>
      </c>
      <c r="B6" s="63"/>
      <c r="C6" s="63"/>
      <c r="D6" s="41">
        <f>IF($D$5&gt;=520000,30%,0)+IF($D$5&gt;=1000000,39%,0)+IF($D$5&gt;=2000000,50.7%,0)+IF($D$5&gt;=4000000,65.91%,0)+IF($D$5&gt;=8000000,85.68%,0)</f>
        <v>0</v>
      </c>
      <c r="E6"/>
      <c r="F6"/>
      <c r="G6"/>
    </row>
    <row r="7" spans="1:9" s="2" customFormat="1" ht="42.95" customHeight="1">
      <c r="A7" s="54" t="s">
        <v>45</v>
      </c>
      <c r="B7" s="54"/>
      <c r="C7" s="54"/>
      <c r="D7" s="13">
        <v>0</v>
      </c>
      <c r="E7"/>
      <c r="F7"/>
      <c r="G7"/>
    </row>
    <row r="8" spans="1:9" s="2" customFormat="1" ht="42.95" customHeight="1">
      <c r="A8" s="56" t="s">
        <v>15</v>
      </c>
      <c r="B8" s="56"/>
      <c r="C8" s="56"/>
      <c r="D8" s="14">
        <v>0</v>
      </c>
      <c r="E8"/>
      <c r="F8"/>
      <c r="G8"/>
    </row>
    <row r="9" spans="1:9" s="2" customFormat="1" ht="42.95" customHeight="1">
      <c r="A9" s="54" t="s">
        <v>144</v>
      </c>
      <c r="B9" s="54"/>
      <c r="C9" s="54"/>
      <c r="D9" s="14">
        <v>0</v>
      </c>
      <c r="E9"/>
      <c r="F9"/>
      <c r="G9"/>
    </row>
    <row r="10" spans="1:9" s="2" customFormat="1" ht="42.95" customHeight="1">
      <c r="A10" s="54" t="s">
        <v>113</v>
      </c>
      <c r="B10" s="54"/>
      <c r="C10" s="54"/>
      <c r="D10" s="14">
        <v>0</v>
      </c>
      <c r="E10"/>
      <c r="F10"/>
      <c r="G10"/>
    </row>
    <row r="11" spans="1:9" s="5" customFormat="1" ht="42.95" customHeight="1">
      <c r="A11" s="57" t="s">
        <v>14</v>
      </c>
      <c r="B11" s="57"/>
      <c r="C11" s="57"/>
      <c r="D11" s="6">
        <f>D6+D7+D8+D9+D10</f>
        <v>0</v>
      </c>
      <c r="E11"/>
      <c r="F11"/>
      <c r="G11"/>
    </row>
    <row r="12" spans="1:9" ht="27.95" customHeight="1">
      <c r="A12" s="3"/>
      <c r="B12" s="3"/>
      <c r="C12" s="3"/>
      <c r="D12" s="3"/>
      <c r="E12"/>
      <c r="F12"/>
      <c r="G12"/>
      <c r="H12" s="2"/>
      <c r="I12" s="2"/>
    </row>
    <row r="13" spans="1:9" ht="27.95" customHeight="1">
      <c r="A13" s="60" t="s">
        <v>46</v>
      </c>
      <c r="B13" s="60"/>
      <c r="C13" s="60"/>
      <c r="D13" s="60"/>
      <c r="E13" s="2"/>
      <c r="F13" s="2"/>
      <c r="G13" s="2"/>
      <c r="H13" s="2"/>
      <c r="I13" s="2"/>
    </row>
    <row r="14" spans="1:9" ht="27.95" customHeight="1">
      <c r="A14" s="8" t="s">
        <v>107</v>
      </c>
      <c r="B14" s="15" t="s">
        <v>47</v>
      </c>
      <c r="C14" s="8" t="s">
        <v>36</v>
      </c>
      <c r="D14" s="15" t="s">
        <v>47</v>
      </c>
      <c r="E14"/>
      <c r="F14"/>
      <c r="G14"/>
      <c r="H14" s="2"/>
      <c r="I14" s="2"/>
    </row>
    <row r="15" spans="1:9" ht="27.95" customHeight="1">
      <c r="A15" s="8" t="s">
        <v>89</v>
      </c>
      <c r="B15" s="15" t="s">
        <v>90</v>
      </c>
      <c r="C15"/>
      <c r="D15"/>
      <c r="E15"/>
      <c r="F15"/>
      <c r="G15"/>
      <c r="H15" s="2"/>
      <c r="I15" s="2"/>
    </row>
    <row r="16" spans="1:9" ht="27.95" customHeight="1">
      <c r="A16"/>
      <c r="B16"/>
      <c r="C16"/>
      <c r="D16"/>
      <c r="E16"/>
      <c r="F16"/>
      <c r="G16"/>
      <c r="H16" s="2"/>
      <c r="I16" s="2"/>
    </row>
    <row r="17" spans="1:9" ht="27.95" customHeight="1">
      <c r="A17" s="58" t="s">
        <v>123</v>
      </c>
      <c r="B17" s="58"/>
      <c r="C17" s="58"/>
      <c r="D17" s="58"/>
      <c r="E17"/>
      <c r="F17"/>
      <c r="G17"/>
      <c r="H17" s="2"/>
      <c r="I17" s="2"/>
    </row>
    <row r="18" spans="1:9" ht="27.95" customHeight="1">
      <c r="A18" s="20" t="s">
        <v>19</v>
      </c>
      <c r="B18" s="26"/>
      <c r="C18" s="20" t="s">
        <v>20</v>
      </c>
      <c r="D18" s="26"/>
      <c r="E18"/>
      <c r="F18"/>
      <c r="G18"/>
      <c r="H18" s="2"/>
      <c r="I18" s="2"/>
    </row>
    <row r="19" spans="1:9" ht="27.95" customHeight="1">
      <c r="A19" s="20"/>
      <c r="B19" s="26"/>
      <c r="C19" s="20" t="s">
        <v>22</v>
      </c>
      <c r="D19" s="38">
        <f>D5</f>
        <v>0</v>
      </c>
      <c r="E19"/>
      <c r="F19"/>
      <c r="G19"/>
    </row>
    <row r="20" spans="1:9" ht="27.95" customHeight="1">
      <c r="A20" s="59" t="s">
        <v>31</v>
      </c>
      <c r="B20" s="59"/>
      <c r="C20" s="59"/>
      <c r="D20" s="59"/>
      <c r="E20"/>
      <c r="F20"/>
      <c r="G20"/>
    </row>
    <row r="21" spans="1:9" ht="27.95" customHeight="1">
      <c r="A21" s="21" t="s">
        <v>25</v>
      </c>
      <c r="B21" s="20"/>
      <c r="C21" s="20" t="s">
        <v>24</v>
      </c>
      <c r="D21" s="22">
        <v>0</v>
      </c>
      <c r="E21"/>
      <c r="F21"/>
      <c r="G21"/>
    </row>
    <row r="22" spans="1:9" ht="27.95" customHeight="1">
      <c r="A22" s="21" t="s">
        <v>27</v>
      </c>
      <c r="B22" s="20"/>
      <c r="C22" s="20" t="s">
        <v>24</v>
      </c>
      <c r="D22" s="22">
        <v>0</v>
      </c>
      <c r="E22"/>
      <c r="F22"/>
      <c r="G22"/>
    </row>
    <row r="23" spans="1:9" ht="27.95" customHeight="1">
      <c r="A23" s="44" t="s">
        <v>28</v>
      </c>
      <c r="B23" s="45"/>
      <c r="C23" s="20" t="s">
        <v>24</v>
      </c>
      <c r="D23" s="22">
        <v>0</v>
      </c>
      <c r="E23"/>
      <c r="F23"/>
      <c r="G23"/>
    </row>
    <row r="24" spans="1:9" ht="27.95" customHeight="1">
      <c r="A24" s="50"/>
      <c r="B24" s="51"/>
      <c r="C24" s="51"/>
      <c r="D24" s="52"/>
      <c r="E24"/>
      <c r="F24"/>
      <c r="G24"/>
    </row>
    <row r="25" spans="1:9" ht="27.95" customHeight="1">
      <c r="A25" s="44" t="s">
        <v>107</v>
      </c>
      <c r="B25" s="45"/>
      <c r="C25" s="20" t="s">
        <v>24</v>
      </c>
      <c r="D25" s="23">
        <f>IF(AND($B14="S",$D$5&gt;0.01,$D$5&lt;=1100),$B3+($B3*$D$11),0)+IF(AND($B14="S",$D$5&gt;1100.01,$D$5&lt;=5200),$C3+($C3*$D$11),0)+IF(AND($B14="S",$D$5&gt;5200.01,$D$5&lt;=26000),$D3+($D3*$D$11),0)+IF(AND($B14="S",$D$5&gt;26000.01,$D$5&lt;=52000),$E3+($E3*$D$11),0)+IF(AND($B14="S",$D$5&gt;52000.01,$D$5&lt;=260000),$F3+($F3*$D$11),0)+IF(AND($B14="S",$D$5&gt;260000.01),$G3+($G3*$D$11),0)</f>
        <v>0</v>
      </c>
      <c r="E25"/>
      <c r="F25"/>
      <c r="G25"/>
    </row>
    <row r="26" spans="1:9" ht="27.95" customHeight="1">
      <c r="A26" s="44" t="s">
        <v>48</v>
      </c>
      <c r="B26" s="45"/>
      <c r="C26" s="20" t="s">
        <v>24</v>
      </c>
      <c r="D26" s="23">
        <f>SUM(D25:D25)*0.15</f>
        <v>0</v>
      </c>
      <c r="E26"/>
      <c r="F26"/>
      <c r="G26"/>
    </row>
    <row r="27" spans="1:9" ht="27.95" customHeight="1">
      <c r="A27" s="50"/>
      <c r="B27" s="51"/>
      <c r="C27" s="51"/>
      <c r="D27" s="52"/>
      <c r="E27"/>
      <c r="F27"/>
      <c r="G27"/>
    </row>
    <row r="28" spans="1:9" ht="27.95" customHeight="1">
      <c r="A28" s="46" t="s">
        <v>30</v>
      </c>
      <c r="B28" s="47"/>
      <c r="C28" s="20" t="s">
        <v>24</v>
      </c>
      <c r="D28" s="23">
        <f>SUM(D22:D26)</f>
        <v>0</v>
      </c>
      <c r="E28"/>
      <c r="F28"/>
      <c r="G28"/>
    </row>
    <row r="29" spans="1:9" ht="27.95" customHeight="1">
      <c r="A29" s="46" t="s">
        <v>49</v>
      </c>
      <c r="B29" s="47"/>
      <c r="C29" s="20" t="s">
        <v>24</v>
      </c>
      <c r="D29" s="23">
        <f>D28*0.04</f>
        <v>0</v>
      </c>
      <c r="E29"/>
      <c r="F29"/>
      <c r="G29"/>
    </row>
    <row r="30" spans="1:9" ht="27.95" customHeight="1">
      <c r="A30" s="46" t="s">
        <v>50</v>
      </c>
      <c r="B30" s="47"/>
      <c r="C30" s="20" t="s">
        <v>24</v>
      </c>
      <c r="D30" s="23">
        <f>IF($B$15="S",(D28+D29)*0.22,0)</f>
        <v>0</v>
      </c>
      <c r="E30"/>
      <c r="F30"/>
      <c r="G30"/>
    </row>
    <row r="31" spans="1:9" ht="27.95" customHeight="1">
      <c r="A31" s="46" t="s">
        <v>10</v>
      </c>
      <c r="B31" s="47"/>
      <c r="C31" s="20" t="s">
        <v>24</v>
      </c>
      <c r="D31" s="23">
        <f>SUM(D28:D30)</f>
        <v>0</v>
      </c>
      <c r="E31"/>
      <c r="F31"/>
      <c r="G31"/>
    </row>
    <row r="32" spans="1:9" ht="27.95" customHeight="1">
      <c r="A32" s="46" t="s">
        <v>35</v>
      </c>
      <c r="B32" s="47"/>
      <c r="C32" s="20" t="s">
        <v>24</v>
      </c>
      <c r="D32" s="23">
        <f>IF(D14="S",D28*-0.2,0)</f>
        <v>0</v>
      </c>
      <c r="E32"/>
      <c r="F32"/>
      <c r="G32"/>
    </row>
    <row r="33" spans="1:7" ht="27.95" customHeight="1">
      <c r="A33" s="46" t="s">
        <v>23</v>
      </c>
      <c r="B33" s="47"/>
      <c r="C33" s="20" t="s">
        <v>24</v>
      </c>
      <c r="D33" s="23">
        <f>D21</f>
        <v>0</v>
      </c>
      <c r="E33"/>
      <c r="F33"/>
      <c r="G33"/>
    </row>
    <row r="34" spans="1:7" ht="27.95" customHeight="1">
      <c r="A34" s="48" t="s">
        <v>32</v>
      </c>
      <c r="B34" s="49"/>
      <c r="C34" s="24" t="s">
        <v>24</v>
      </c>
      <c r="D34" s="25">
        <f>SUM(D31:D33)</f>
        <v>0</v>
      </c>
      <c r="E34"/>
      <c r="F34"/>
      <c r="G34"/>
    </row>
    <row r="35" spans="1:7" ht="18">
      <c r="A35" s="7"/>
      <c r="B35" s="7"/>
      <c r="C35" s="7"/>
      <c r="D35" s="7"/>
      <c r="E35" s="7"/>
      <c r="F35" s="7"/>
      <c r="G35" s="7"/>
    </row>
    <row r="36" spans="1:7" ht="18">
      <c r="A36" s="7"/>
      <c r="B36" s="7"/>
      <c r="C36" s="7"/>
      <c r="D36" s="7"/>
      <c r="E36" s="7"/>
      <c r="F36" s="7"/>
      <c r="G36" s="7"/>
    </row>
    <row r="37" spans="1:7" ht="18">
      <c r="A37" s="7"/>
      <c r="B37" s="7"/>
      <c r="C37" s="7"/>
      <c r="D37" s="7"/>
      <c r="E37" s="7"/>
      <c r="F37" s="7"/>
      <c r="G37" s="7"/>
    </row>
    <row r="38" spans="1:7" ht="18">
      <c r="A38" s="7"/>
      <c r="B38" s="7"/>
      <c r="C38" s="7"/>
      <c r="D38" s="7"/>
      <c r="E38" s="7"/>
      <c r="F38" s="7"/>
      <c r="G38" s="7"/>
    </row>
    <row r="39" spans="1:7" ht="18">
      <c r="A39" s="7"/>
      <c r="B39" s="7"/>
      <c r="C39" s="7"/>
      <c r="D39" s="7"/>
      <c r="E39" s="7"/>
      <c r="F39" s="7"/>
      <c r="G39" s="7"/>
    </row>
    <row r="40" spans="1:7" ht="18">
      <c r="A40" s="7"/>
      <c r="B40" s="7"/>
      <c r="C40" s="7"/>
      <c r="D40" s="7"/>
      <c r="E40" s="7"/>
      <c r="F40" s="7"/>
      <c r="G40" s="7"/>
    </row>
    <row r="41" spans="1:7" ht="18">
      <c r="A41" s="7"/>
      <c r="B41" s="7"/>
      <c r="C41" s="7"/>
      <c r="D41" s="7"/>
      <c r="E41" s="7"/>
      <c r="F41" s="7"/>
      <c r="G41" s="7"/>
    </row>
    <row r="42" spans="1:7" ht="18">
      <c r="A42" s="7"/>
      <c r="B42" s="7"/>
      <c r="C42" s="7"/>
      <c r="D42" s="7"/>
      <c r="E42" s="7"/>
      <c r="F42" s="7"/>
      <c r="G42" s="7"/>
    </row>
    <row r="43" spans="1:7" ht="18">
      <c r="A43" s="7"/>
      <c r="B43" s="7"/>
      <c r="C43" s="7"/>
      <c r="D43" s="7"/>
      <c r="E43" s="7"/>
      <c r="F43" s="7"/>
      <c r="G43" s="7"/>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sheetData>
  <sheetProtection password="8F75" sheet="1" objects="1" scenarios="1" selectLockedCells="1"/>
  <dataConsolidate/>
  <mergeCells count="23">
    <mergeCell ref="A20:D20"/>
    <mergeCell ref="A1:G1"/>
    <mergeCell ref="A5:C5"/>
    <mergeCell ref="A6:C6"/>
    <mergeCell ref="A7:C7"/>
    <mergeCell ref="A8:C8"/>
    <mergeCell ref="A9:C9"/>
    <mergeCell ref="A10:C10"/>
    <mergeCell ref="A11:C11"/>
    <mergeCell ref="A13:D13"/>
    <mergeCell ref="A17:D17"/>
    <mergeCell ref="A34:B34"/>
    <mergeCell ref="A23:B23"/>
    <mergeCell ref="A24:D24"/>
    <mergeCell ref="A25:B25"/>
    <mergeCell ref="A26:B26"/>
    <mergeCell ref="A27:D27"/>
    <mergeCell ref="A28:B28"/>
    <mergeCell ref="A29:B29"/>
    <mergeCell ref="A30:B30"/>
    <mergeCell ref="A31:B31"/>
    <mergeCell ref="A32:B32"/>
    <mergeCell ref="A33:B33"/>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53"/>
  <sheetViews>
    <sheetView workbookViewId="0">
      <selection activeCell="B15" sqref="B15"/>
    </sheetView>
  </sheetViews>
  <sheetFormatPr defaultColWidth="11" defaultRowHeight="15.75"/>
  <cols>
    <col min="1" max="5" width="37.875" style="1" customWidth="1"/>
    <col min="7" max="7" width="13.125" customWidth="1"/>
  </cols>
  <sheetData>
    <row r="1" spans="1:7" ht="57" customHeight="1">
      <c r="A1" s="61" t="s">
        <v>108</v>
      </c>
      <c r="B1" s="62"/>
      <c r="C1" s="62"/>
      <c r="D1" s="62"/>
      <c r="E1" s="62"/>
    </row>
    <row r="2" spans="1:7" ht="57" customHeight="1">
      <c r="A2" s="9" t="s">
        <v>11</v>
      </c>
      <c r="B2" s="10" t="s">
        <v>109</v>
      </c>
      <c r="C2" s="10" t="s">
        <v>8</v>
      </c>
      <c r="D2" s="10" t="s">
        <v>38</v>
      </c>
      <c r="E2" s="10" t="s">
        <v>39</v>
      </c>
      <c r="F2" s="2"/>
      <c r="G2" s="2"/>
    </row>
    <row r="3" spans="1:7" ht="57" customHeight="1">
      <c r="A3" s="11" t="s">
        <v>110</v>
      </c>
      <c r="B3" s="12">
        <v>1620</v>
      </c>
      <c r="C3" s="12">
        <v>4050</v>
      </c>
      <c r="D3" s="12">
        <v>7085</v>
      </c>
      <c r="E3" s="12">
        <v>16200</v>
      </c>
    </row>
    <row r="4" spans="1:7" ht="27.95" customHeight="1">
      <c r="A4" s="3"/>
      <c r="B4" s="4"/>
      <c r="C4" s="4"/>
      <c r="D4" s="4"/>
      <c r="E4" s="4"/>
    </row>
    <row r="5" spans="1:7" s="2" customFormat="1" ht="42.95" customHeight="1">
      <c r="A5" s="55" t="s">
        <v>43</v>
      </c>
      <c r="B5" s="55"/>
      <c r="C5" s="55"/>
      <c r="D5" s="16">
        <v>0</v>
      </c>
      <c r="E5" s="19" t="s">
        <v>44</v>
      </c>
    </row>
    <row r="6" spans="1:7" s="2" customFormat="1" ht="42.95" customHeight="1">
      <c r="A6" s="63" t="s">
        <v>13</v>
      </c>
      <c r="B6" s="63"/>
      <c r="C6" s="63"/>
      <c r="D6" s="41">
        <f>IF($D$5&gt;=520000,30%,0)+IF($D$5&gt;=1000000,39%,0)+IF($D$5&gt;=2000000,50.7%,0)+IF($D$5&gt;=4000000,65.91%,0)+IF($D$5&gt;=8000000,85.68%,0)</f>
        <v>0</v>
      </c>
      <c r="E6"/>
    </row>
    <row r="7" spans="1:7" s="2" customFormat="1" ht="42.95" customHeight="1">
      <c r="A7" s="54" t="s">
        <v>45</v>
      </c>
      <c r="B7" s="54"/>
      <c r="C7" s="54"/>
      <c r="D7" s="13">
        <v>0</v>
      </c>
      <c r="E7"/>
    </row>
    <row r="8" spans="1:7" s="2" customFormat="1" ht="42.95" customHeight="1">
      <c r="A8" s="56" t="s">
        <v>15</v>
      </c>
      <c r="B8" s="56"/>
      <c r="C8" s="56"/>
      <c r="D8" s="14">
        <v>0</v>
      </c>
      <c r="E8"/>
    </row>
    <row r="9" spans="1:7" s="2" customFormat="1" ht="42.95" customHeight="1">
      <c r="A9" s="54" t="s">
        <v>144</v>
      </c>
      <c r="B9" s="54"/>
      <c r="C9" s="54"/>
      <c r="D9" s="14">
        <v>0</v>
      </c>
      <c r="E9"/>
    </row>
    <row r="10" spans="1:7" s="2" customFormat="1" ht="42.95" customHeight="1">
      <c r="A10" s="54" t="s">
        <v>113</v>
      </c>
      <c r="B10" s="54"/>
      <c r="C10" s="54"/>
      <c r="D10" s="14">
        <v>0</v>
      </c>
      <c r="E10"/>
    </row>
    <row r="11" spans="1:7" s="5" customFormat="1" ht="42.95" customHeight="1">
      <c r="A11" s="57" t="s">
        <v>14</v>
      </c>
      <c r="B11" s="57"/>
      <c r="C11" s="57"/>
      <c r="D11" s="6">
        <f>D6+D7+D8+D9+D10</f>
        <v>0</v>
      </c>
      <c r="E11"/>
    </row>
    <row r="12" spans="1:7" ht="27.95" customHeight="1">
      <c r="A12" s="3"/>
      <c r="B12" s="3"/>
      <c r="C12" s="3"/>
      <c r="D12" s="3"/>
      <c r="E12"/>
      <c r="F12" s="2"/>
      <c r="G12" s="2"/>
    </row>
    <row r="13" spans="1:7" ht="27.95" customHeight="1">
      <c r="A13" s="60" t="s">
        <v>46</v>
      </c>
      <c r="B13" s="60"/>
      <c r="C13" s="60"/>
      <c r="D13" s="60"/>
      <c r="E13" s="2"/>
      <c r="F13" s="2"/>
      <c r="G13" s="2"/>
    </row>
    <row r="14" spans="1:7" ht="27.95" customHeight="1">
      <c r="A14" s="8" t="s">
        <v>110</v>
      </c>
      <c r="B14" s="15" t="s">
        <v>47</v>
      </c>
      <c r="C14" s="8" t="s">
        <v>36</v>
      </c>
      <c r="D14" s="15" t="s">
        <v>47</v>
      </c>
      <c r="E14"/>
      <c r="F14" s="2"/>
      <c r="G14" s="2"/>
    </row>
    <row r="15" spans="1:7" ht="27.95" customHeight="1">
      <c r="A15" s="8" t="s">
        <v>89</v>
      </c>
      <c r="B15" s="15" t="s">
        <v>90</v>
      </c>
      <c r="C15"/>
      <c r="D15"/>
      <c r="E15"/>
      <c r="F15" s="2"/>
      <c r="G15" s="2"/>
    </row>
    <row r="16" spans="1:7" ht="27.95" customHeight="1">
      <c r="A16"/>
      <c r="B16"/>
      <c r="C16"/>
      <c r="D16"/>
      <c r="E16"/>
      <c r="F16" s="2"/>
      <c r="G16" s="2"/>
    </row>
    <row r="17" spans="1:7" ht="27.95" customHeight="1">
      <c r="A17" s="58" t="s">
        <v>111</v>
      </c>
      <c r="B17" s="58"/>
      <c r="C17" s="58"/>
      <c r="D17" s="58"/>
      <c r="E17"/>
      <c r="F17" s="2"/>
      <c r="G17" s="2"/>
    </row>
    <row r="18" spans="1:7" ht="27.95" customHeight="1">
      <c r="A18" s="20" t="s">
        <v>112</v>
      </c>
      <c r="B18" s="64"/>
      <c r="C18" s="65"/>
      <c r="D18" s="66"/>
      <c r="E18"/>
      <c r="F18" s="2"/>
      <c r="G18" s="2"/>
    </row>
    <row r="19" spans="1:7" ht="27.95" customHeight="1">
      <c r="A19" s="20" t="s">
        <v>19</v>
      </c>
      <c r="B19" s="26"/>
      <c r="C19" s="20" t="s">
        <v>20</v>
      </c>
      <c r="D19" s="26"/>
      <c r="E19"/>
      <c r="F19" s="2"/>
      <c r="G19" s="2"/>
    </row>
    <row r="20" spans="1:7" ht="27.95" customHeight="1">
      <c r="A20" s="20" t="s">
        <v>21</v>
      </c>
      <c r="B20" s="26"/>
      <c r="C20" s="20" t="s">
        <v>22</v>
      </c>
      <c r="D20" s="38">
        <f>D5</f>
        <v>0</v>
      </c>
      <c r="E20"/>
    </row>
    <row r="21" spans="1:7" ht="27.95" customHeight="1">
      <c r="A21" s="59" t="s">
        <v>31</v>
      </c>
      <c r="B21" s="59"/>
      <c r="C21" s="59"/>
      <c r="D21" s="59"/>
      <c r="E21"/>
    </row>
    <row r="22" spans="1:7" ht="27.95" customHeight="1">
      <c r="A22" s="21" t="s">
        <v>25</v>
      </c>
      <c r="B22" s="20"/>
      <c r="C22" s="20" t="s">
        <v>24</v>
      </c>
      <c r="D22" s="22">
        <v>0</v>
      </c>
      <c r="E22"/>
    </row>
    <row r="23" spans="1:7" ht="27.95" customHeight="1">
      <c r="A23" s="21" t="s">
        <v>27</v>
      </c>
      <c r="B23" s="20"/>
      <c r="C23" s="20" t="s">
        <v>24</v>
      </c>
      <c r="D23" s="22">
        <v>0</v>
      </c>
      <c r="E23"/>
    </row>
    <row r="24" spans="1:7" ht="27.95" customHeight="1">
      <c r="A24" s="44" t="s">
        <v>28</v>
      </c>
      <c r="B24" s="45"/>
      <c r="C24" s="20" t="s">
        <v>24</v>
      </c>
      <c r="D24" s="22">
        <v>0</v>
      </c>
      <c r="E24"/>
    </row>
    <row r="25" spans="1:7" ht="27.95" customHeight="1">
      <c r="A25" s="50"/>
      <c r="B25" s="51"/>
      <c r="C25" s="51"/>
      <c r="D25" s="52"/>
      <c r="E25"/>
    </row>
    <row r="26" spans="1:7" ht="27.95" customHeight="1">
      <c r="A26" s="44" t="s">
        <v>110</v>
      </c>
      <c r="B26" s="45"/>
      <c r="C26" s="20" t="s">
        <v>24</v>
      </c>
      <c r="D26" s="23">
        <f>IF(AND($B14="S",$D$5&gt;0.01,$D$5&lt;=26000),$B3+($B3*$D$11),0)+IF(AND($B14="S",$D$5&gt;26000.01,$D$5&lt;=52000),$C3+($C3*$D$11),0)+IF(AND($B14="S",$D$5&gt;52000.01,$D$5&lt;=260000),$D3+($D3*$D$11),0)+IF(AND($B14="S",$D$5&gt;260000.01),$E3+($E3*$D$11),0)</f>
        <v>0</v>
      </c>
      <c r="E26"/>
    </row>
    <row r="27" spans="1:7" ht="27.95" customHeight="1">
      <c r="A27" s="44" t="s">
        <v>48</v>
      </c>
      <c r="B27" s="45"/>
      <c r="C27" s="20" t="s">
        <v>24</v>
      </c>
      <c r="D27" s="23">
        <f>SUM(D26:D26)*0.15</f>
        <v>0</v>
      </c>
      <c r="E27"/>
    </row>
    <row r="28" spans="1:7" ht="27.95" customHeight="1">
      <c r="A28" s="50"/>
      <c r="B28" s="51"/>
      <c r="C28" s="51"/>
      <c r="D28" s="52"/>
      <c r="E28"/>
    </row>
    <row r="29" spans="1:7" ht="27.95" customHeight="1">
      <c r="A29" s="46" t="s">
        <v>30</v>
      </c>
      <c r="B29" s="47"/>
      <c r="C29" s="20" t="s">
        <v>24</v>
      </c>
      <c r="D29" s="23">
        <f>SUM(D23:D27)</f>
        <v>0</v>
      </c>
      <c r="E29"/>
    </row>
    <row r="30" spans="1:7" ht="27.95" customHeight="1">
      <c r="A30" s="46" t="s">
        <v>49</v>
      </c>
      <c r="B30" s="47"/>
      <c r="C30" s="20" t="s">
        <v>24</v>
      </c>
      <c r="D30" s="23">
        <f>D29*0.04</f>
        <v>0</v>
      </c>
      <c r="E30"/>
    </row>
    <row r="31" spans="1:7" ht="27.95" customHeight="1">
      <c r="A31" s="46" t="s">
        <v>50</v>
      </c>
      <c r="B31" s="47"/>
      <c r="C31" s="20" t="s">
        <v>24</v>
      </c>
      <c r="D31" s="23">
        <f>IF($B$15="S",(D29+D30)*0.22,0)</f>
        <v>0</v>
      </c>
      <c r="E31"/>
    </row>
    <row r="32" spans="1:7" ht="27.95" customHeight="1">
      <c r="A32" s="46" t="s">
        <v>10</v>
      </c>
      <c r="B32" s="47"/>
      <c r="C32" s="20" t="s">
        <v>24</v>
      </c>
      <c r="D32" s="23">
        <f>SUM(D29:D31)</f>
        <v>0</v>
      </c>
      <c r="E32"/>
    </row>
    <row r="33" spans="1:5" ht="27.95" customHeight="1">
      <c r="A33" s="46" t="s">
        <v>35</v>
      </c>
      <c r="B33" s="47"/>
      <c r="C33" s="20" t="s">
        <v>24</v>
      </c>
      <c r="D33" s="23">
        <f>IF(D14="S",D29*-0.2,0)</f>
        <v>0</v>
      </c>
      <c r="E33"/>
    </row>
    <row r="34" spans="1:5" ht="27.95" customHeight="1">
      <c r="A34" s="46" t="s">
        <v>23</v>
      </c>
      <c r="B34" s="47"/>
      <c r="C34" s="20" t="s">
        <v>24</v>
      </c>
      <c r="D34" s="23">
        <f>D22</f>
        <v>0</v>
      </c>
      <c r="E34"/>
    </row>
    <row r="35" spans="1:5" ht="27.95" customHeight="1">
      <c r="A35" s="48" t="s">
        <v>32</v>
      </c>
      <c r="B35" s="49"/>
      <c r="C35" s="24" t="s">
        <v>24</v>
      </c>
      <c r="D35" s="25">
        <f>SUM(D32:D34)</f>
        <v>0</v>
      </c>
      <c r="E35"/>
    </row>
    <row r="36" spans="1:5" ht="18">
      <c r="A36" s="7"/>
      <c r="B36" s="7"/>
      <c r="C36" s="7"/>
      <c r="D36" s="7"/>
      <c r="E36" s="7"/>
    </row>
    <row r="37" spans="1:5" ht="18">
      <c r="A37" s="7"/>
      <c r="B37" s="7"/>
      <c r="C37" s="7"/>
      <c r="D37" s="7"/>
      <c r="E37" s="7"/>
    </row>
    <row r="38" spans="1:5" ht="18">
      <c r="A38" s="7"/>
      <c r="B38" s="7"/>
      <c r="C38" s="7"/>
      <c r="D38" s="7"/>
      <c r="E38" s="7"/>
    </row>
    <row r="39" spans="1:5" ht="18">
      <c r="A39" s="7"/>
      <c r="B39" s="7"/>
      <c r="C39" s="7"/>
      <c r="D39" s="7"/>
      <c r="E39" s="7"/>
    </row>
    <row r="40" spans="1:5" ht="18">
      <c r="A40" s="7"/>
      <c r="B40" s="7"/>
      <c r="C40" s="7"/>
      <c r="D40" s="7"/>
      <c r="E40" s="7"/>
    </row>
    <row r="41" spans="1:5" ht="18">
      <c r="A41" s="7"/>
      <c r="B41" s="7"/>
      <c r="C41" s="7"/>
      <c r="D41" s="7"/>
      <c r="E41" s="7"/>
    </row>
    <row r="42" spans="1:5" ht="18">
      <c r="A42" s="7"/>
      <c r="B42" s="7"/>
      <c r="C42" s="7"/>
      <c r="D42" s="7"/>
      <c r="E42" s="7"/>
    </row>
    <row r="43" spans="1:5" ht="18">
      <c r="A43" s="7"/>
      <c r="B43" s="7"/>
      <c r="C43" s="7"/>
      <c r="D43" s="7"/>
      <c r="E43" s="7"/>
    </row>
    <row r="44" spans="1:5" ht="18">
      <c r="A44" s="7"/>
      <c r="B44" s="7"/>
      <c r="C44" s="7"/>
      <c r="D44" s="7"/>
      <c r="E44" s="7"/>
    </row>
    <row r="45" spans="1:5" ht="18">
      <c r="A45" s="7"/>
      <c r="B45" s="7"/>
      <c r="C45" s="7"/>
      <c r="D45" s="7"/>
      <c r="E45" s="7"/>
    </row>
    <row r="46" spans="1:5" ht="18">
      <c r="A46" s="7"/>
      <c r="B46" s="7"/>
      <c r="C46" s="7"/>
      <c r="D46" s="7"/>
      <c r="E46" s="7"/>
    </row>
    <row r="47" spans="1:5" ht="18">
      <c r="A47" s="7"/>
      <c r="B47" s="7"/>
      <c r="C47" s="7"/>
      <c r="D47" s="7"/>
      <c r="E47" s="7"/>
    </row>
    <row r="48" spans="1:5" ht="18">
      <c r="A48" s="7"/>
      <c r="B48" s="7"/>
      <c r="C48" s="7"/>
      <c r="D48" s="7"/>
      <c r="E48" s="7"/>
    </row>
    <row r="49" spans="1:5" ht="18">
      <c r="A49" s="7"/>
      <c r="B49" s="7"/>
      <c r="C49" s="7"/>
      <c r="D49" s="7"/>
      <c r="E49" s="7"/>
    </row>
    <row r="50" spans="1:5" ht="18">
      <c r="A50" s="7"/>
      <c r="B50" s="7"/>
      <c r="C50" s="7"/>
      <c r="D50" s="7"/>
      <c r="E50" s="7"/>
    </row>
    <row r="51" spans="1:5" ht="18">
      <c r="A51" s="7"/>
      <c r="B51" s="7"/>
      <c r="C51" s="7"/>
      <c r="D51" s="7"/>
      <c r="E51" s="7"/>
    </row>
    <row r="52" spans="1:5" ht="18">
      <c r="A52" s="7"/>
      <c r="B52" s="7"/>
      <c r="C52" s="7"/>
      <c r="D52" s="7"/>
      <c r="E52" s="7"/>
    </row>
    <row r="53" spans="1:5" ht="18">
      <c r="A53" s="7"/>
      <c r="B53" s="7"/>
      <c r="C53" s="7"/>
      <c r="D53" s="7"/>
      <c r="E53" s="7"/>
    </row>
  </sheetData>
  <sheetProtection password="8F75" sheet="1" objects="1" scenarios="1" selectLockedCells="1"/>
  <dataConsolidate/>
  <mergeCells count="24">
    <mergeCell ref="A21:D21"/>
    <mergeCell ref="B18:D18"/>
    <mergeCell ref="A1:E1"/>
    <mergeCell ref="A5:C5"/>
    <mergeCell ref="A6:C6"/>
    <mergeCell ref="A7:C7"/>
    <mergeCell ref="A8:C8"/>
    <mergeCell ref="A9:C9"/>
    <mergeCell ref="A10:C10"/>
    <mergeCell ref="A11:C11"/>
    <mergeCell ref="A13:D13"/>
    <mergeCell ref="A17:D17"/>
    <mergeCell ref="A35:B35"/>
    <mergeCell ref="A24:B24"/>
    <mergeCell ref="A25:D25"/>
    <mergeCell ref="A26:B26"/>
    <mergeCell ref="A27:B27"/>
    <mergeCell ref="A28:D28"/>
    <mergeCell ref="A29:B29"/>
    <mergeCell ref="A30:B30"/>
    <mergeCell ref="A31:B31"/>
    <mergeCell ref="A32:B32"/>
    <mergeCell ref="A33:B33"/>
    <mergeCell ref="A34:B34"/>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1"/>
  <sheetViews>
    <sheetView workbookViewId="0">
      <selection activeCell="D8" sqref="D8"/>
    </sheetView>
  </sheetViews>
  <sheetFormatPr defaultColWidth="11" defaultRowHeight="15.75"/>
  <cols>
    <col min="1" max="7" width="37.875" style="1" customWidth="1"/>
    <col min="9" max="9" width="13.125" customWidth="1"/>
  </cols>
  <sheetData>
    <row r="1" spans="1:9" ht="57" customHeight="1">
      <c r="A1" s="61" t="s">
        <v>37</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125</v>
      </c>
      <c r="C3" s="12">
        <v>405</v>
      </c>
      <c r="D3" s="12">
        <v>875</v>
      </c>
      <c r="E3" s="12">
        <v>1620</v>
      </c>
      <c r="F3" s="12">
        <v>2430</v>
      </c>
      <c r="G3" s="12">
        <v>3375</v>
      </c>
    </row>
    <row r="4" spans="1:9" ht="57" customHeight="1">
      <c r="A4" s="11" t="s">
        <v>2</v>
      </c>
      <c r="B4" s="12">
        <v>125</v>
      </c>
      <c r="C4" s="12">
        <v>405</v>
      </c>
      <c r="D4" s="12">
        <v>740</v>
      </c>
      <c r="E4" s="12">
        <v>1147</v>
      </c>
      <c r="F4" s="12">
        <v>1550</v>
      </c>
      <c r="G4" s="12">
        <v>2227</v>
      </c>
    </row>
    <row r="5" spans="1:9" ht="57" customHeight="1">
      <c r="A5" s="11" t="s">
        <v>3</v>
      </c>
      <c r="B5" s="12">
        <v>190</v>
      </c>
      <c r="C5" s="12">
        <v>810</v>
      </c>
      <c r="D5" s="12">
        <v>1600</v>
      </c>
      <c r="E5" s="12">
        <v>1720</v>
      </c>
      <c r="F5" s="12">
        <v>5400</v>
      </c>
      <c r="G5" s="12">
        <v>9915</v>
      </c>
    </row>
    <row r="6" spans="1:9" ht="57" customHeight="1">
      <c r="A6" s="11" t="s">
        <v>4</v>
      </c>
      <c r="B6" s="12">
        <v>190</v>
      </c>
      <c r="C6" s="12">
        <v>810</v>
      </c>
      <c r="D6" s="12">
        <v>1620</v>
      </c>
      <c r="E6" s="12">
        <v>2767</v>
      </c>
      <c r="F6" s="12">
        <v>4050</v>
      </c>
      <c r="G6" s="12">
        <v>5870</v>
      </c>
    </row>
    <row r="7" spans="1:9" ht="27.95" customHeight="1">
      <c r="A7" s="3"/>
      <c r="B7" s="4"/>
      <c r="C7" s="4"/>
      <c r="D7" s="4"/>
      <c r="E7" s="4"/>
      <c r="F7" s="4"/>
      <c r="G7" s="4"/>
    </row>
    <row r="8" spans="1:9" s="2" customFormat="1" ht="42.95" customHeight="1">
      <c r="A8" s="55" t="s">
        <v>43</v>
      </c>
      <c r="B8" s="55"/>
      <c r="C8" s="55"/>
      <c r="D8" s="16">
        <v>0</v>
      </c>
      <c r="E8" s="19" t="s">
        <v>44</v>
      </c>
      <c r="F8" s="18"/>
    </row>
    <row r="9" spans="1:9" s="2" customFormat="1" ht="42.95" customHeight="1">
      <c r="A9" s="63" t="s">
        <v>13</v>
      </c>
      <c r="B9" s="63"/>
      <c r="C9" s="63"/>
      <c r="D9" s="41">
        <f>IF($D$8&gt;=520000,30%,0)+IF($D$8&gt;=1000000,39%,0)+IF($D$8&gt;=2000000,50.7%,0)+IF($D$8&gt;=4000000,65.91%,0)+IF($D$8&gt;=8000000,85.68%,0)</f>
        <v>0</v>
      </c>
      <c r="E9" s="40"/>
      <c r="F9"/>
      <c r="G9"/>
    </row>
    <row r="10" spans="1:9" s="2" customFormat="1" ht="42.95" customHeight="1">
      <c r="A10" s="54" t="s">
        <v>45</v>
      </c>
      <c r="B10" s="54"/>
      <c r="C10" s="54"/>
      <c r="D10" s="13">
        <v>0</v>
      </c>
      <c r="E10" s="40"/>
      <c r="F10" s="39"/>
      <c r="G10"/>
    </row>
    <row r="11" spans="1:9" s="2" customFormat="1" ht="42.95" customHeight="1">
      <c r="A11" s="56" t="s">
        <v>15</v>
      </c>
      <c r="B11" s="56"/>
      <c r="C11" s="56"/>
      <c r="D11" s="14">
        <v>0</v>
      </c>
      <c r="E11"/>
      <c r="F11" s="39"/>
      <c r="G11"/>
    </row>
    <row r="12" spans="1:9" s="2" customFormat="1" ht="42.95" customHeight="1">
      <c r="A12" s="54" t="s">
        <v>33</v>
      </c>
      <c r="B12" s="54"/>
      <c r="C12" s="54"/>
      <c r="D12" s="14">
        <v>0</v>
      </c>
      <c r="E12"/>
      <c r="F12" s="39"/>
      <c r="G12"/>
    </row>
    <row r="13" spans="1:9" s="2" customFormat="1" ht="42.95" customHeight="1">
      <c r="A13" s="54" t="s">
        <v>144</v>
      </c>
      <c r="B13" s="54"/>
      <c r="C13" s="54"/>
      <c r="D13" s="14">
        <v>0</v>
      </c>
      <c r="E13"/>
      <c r="F13" s="39"/>
      <c r="G13"/>
    </row>
    <row r="14" spans="1:9" s="2" customFormat="1" ht="42.95" customHeight="1">
      <c r="A14" s="54" t="s">
        <v>34</v>
      </c>
      <c r="B14" s="54"/>
      <c r="C14" s="54"/>
      <c r="D14" s="14">
        <v>0</v>
      </c>
      <c r="E14"/>
      <c r="F14"/>
      <c r="G14"/>
    </row>
    <row r="15" spans="1:9" s="5" customFormat="1" ht="42.95" customHeight="1">
      <c r="A15" s="57" t="s">
        <v>14</v>
      </c>
      <c r="B15" s="57"/>
      <c r="C15" s="57"/>
      <c r="D15" s="6">
        <f>D9+D10+D11+D13+D14</f>
        <v>0</v>
      </c>
      <c r="E15"/>
      <c r="F15"/>
      <c r="G15"/>
    </row>
    <row r="16" spans="1:9" ht="27.95" customHeight="1">
      <c r="A16" s="3"/>
      <c r="B16" s="3"/>
      <c r="C16" s="3"/>
      <c r="D16" s="3"/>
      <c r="E16"/>
      <c r="F16"/>
      <c r="G16"/>
      <c r="H16" s="2"/>
      <c r="I16" s="2"/>
    </row>
    <row r="17" spans="1:9" ht="27.95" customHeight="1">
      <c r="A17" s="60" t="s">
        <v>46</v>
      </c>
      <c r="B17" s="60"/>
      <c r="C17" s="60"/>
      <c r="D17" s="60"/>
      <c r="E17" s="2"/>
      <c r="F17" s="2"/>
      <c r="G17" s="2"/>
      <c r="H17" s="2"/>
      <c r="I17" s="2"/>
    </row>
    <row r="18" spans="1:9" ht="27.95" customHeight="1">
      <c r="A18" s="8" t="s">
        <v>1</v>
      </c>
      <c r="B18" s="15" t="s">
        <v>47</v>
      </c>
      <c r="C18" s="8" t="s">
        <v>3</v>
      </c>
      <c r="D18" s="15" t="s">
        <v>47</v>
      </c>
      <c r="E18"/>
      <c r="F18"/>
      <c r="G18"/>
      <c r="H18" s="2"/>
      <c r="I18" s="2"/>
    </row>
    <row r="19" spans="1:9" ht="27.95" customHeight="1">
      <c r="A19" s="8" t="s">
        <v>26</v>
      </c>
      <c r="B19" s="15" t="s">
        <v>47</v>
      </c>
      <c r="C19" s="8" t="s">
        <v>4</v>
      </c>
      <c r="D19" s="15" t="s">
        <v>47</v>
      </c>
      <c r="E19"/>
      <c r="F19"/>
      <c r="G19"/>
      <c r="H19" s="2"/>
      <c r="I19" s="2"/>
    </row>
    <row r="20" spans="1:9" ht="27.95" customHeight="1">
      <c r="A20" s="8" t="s">
        <v>36</v>
      </c>
      <c r="B20" s="15" t="s">
        <v>47</v>
      </c>
      <c r="C20" s="8" t="s">
        <v>89</v>
      </c>
      <c r="D20" s="15" t="s">
        <v>90</v>
      </c>
      <c r="E20"/>
      <c r="F20"/>
      <c r="G20"/>
      <c r="H20" s="2"/>
      <c r="I20" s="2"/>
    </row>
    <row r="21" spans="1:9" ht="27.95" customHeight="1">
      <c r="A21"/>
      <c r="B21"/>
      <c r="C21" s="3"/>
      <c r="D21" s="3"/>
      <c r="E21"/>
      <c r="F21"/>
      <c r="G21"/>
      <c r="H21" s="2"/>
      <c r="I21" s="2"/>
    </row>
    <row r="22" spans="1:9" ht="27.95" customHeight="1">
      <c r="A22" s="58" t="s">
        <v>40</v>
      </c>
      <c r="B22" s="58"/>
      <c r="C22" s="58"/>
      <c r="D22" s="58"/>
      <c r="E22"/>
      <c r="F22"/>
      <c r="G22"/>
      <c r="H22" s="2"/>
      <c r="I22" s="2"/>
    </row>
    <row r="23" spans="1:9" ht="27.95" customHeight="1">
      <c r="A23" s="20" t="s">
        <v>18</v>
      </c>
      <c r="B23" s="26"/>
      <c r="C23" s="20" t="s">
        <v>17</v>
      </c>
      <c r="D23" s="26"/>
      <c r="E23"/>
      <c r="F23"/>
      <c r="G23"/>
      <c r="H23" s="2"/>
      <c r="I23" s="2"/>
    </row>
    <row r="24" spans="1:9" ht="27.95" customHeight="1">
      <c r="A24" s="20" t="s">
        <v>19</v>
      </c>
      <c r="B24" s="26"/>
      <c r="C24" s="20" t="s">
        <v>20</v>
      </c>
      <c r="D24" s="26"/>
      <c r="E24"/>
      <c r="F24"/>
      <c r="G24"/>
      <c r="H24" s="2"/>
      <c r="I24" s="2"/>
    </row>
    <row r="25" spans="1:9" ht="27.95" customHeight="1">
      <c r="A25" s="20" t="s">
        <v>21</v>
      </c>
      <c r="B25" s="26"/>
      <c r="C25" s="20" t="s">
        <v>22</v>
      </c>
      <c r="D25" s="38">
        <f>D8</f>
        <v>0</v>
      </c>
      <c r="E25"/>
      <c r="F25"/>
      <c r="G25"/>
    </row>
    <row r="26" spans="1:9" ht="27.95" customHeight="1">
      <c r="A26" s="59" t="s">
        <v>31</v>
      </c>
      <c r="B26" s="59"/>
      <c r="C26" s="59"/>
      <c r="D26" s="59"/>
      <c r="E26"/>
      <c r="F26"/>
      <c r="G26"/>
    </row>
    <row r="27" spans="1:9" ht="27.95" customHeight="1">
      <c r="A27" s="21" t="s">
        <v>25</v>
      </c>
      <c r="B27" s="20"/>
      <c r="C27" s="20" t="s">
        <v>24</v>
      </c>
      <c r="D27" s="22">
        <v>0</v>
      </c>
      <c r="E27"/>
      <c r="F27"/>
      <c r="G27"/>
    </row>
    <row r="28" spans="1:9" ht="27.95" customHeight="1">
      <c r="A28" s="21" t="s">
        <v>27</v>
      </c>
      <c r="B28" s="20"/>
      <c r="C28" s="20" t="s">
        <v>24</v>
      </c>
      <c r="D28" s="22">
        <v>0</v>
      </c>
      <c r="E28"/>
      <c r="F28"/>
      <c r="G28"/>
    </row>
    <row r="29" spans="1:9" ht="27.95" customHeight="1">
      <c r="A29" s="44" t="s">
        <v>28</v>
      </c>
      <c r="B29" s="45"/>
      <c r="C29" s="20" t="s">
        <v>24</v>
      </c>
      <c r="D29" s="22">
        <v>0</v>
      </c>
      <c r="E29"/>
      <c r="F29"/>
      <c r="G29"/>
    </row>
    <row r="30" spans="1:9" ht="27.95" customHeight="1">
      <c r="A30" s="50"/>
      <c r="B30" s="51"/>
      <c r="C30" s="51"/>
      <c r="D30" s="52"/>
      <c r="E30"/>
      <c r="F30"/>
      <c r="G30"/>
    </row>
    <row r="31" spans="1:9" ht="27.95" customHeight="1">
      <c r="A31" s="44" t="s">
        <v>1</v>
      </c>
      <c r="B31" s="45"/>
      <c r="C31" s="20" t="s">
        <v>24</v>
      </c>
      <c r="D31" s="23">
        <f>IF(AND($B18="S",$D$8&lt;=1100,$D$8&gt;0),$B3+($B3*$D$15),0)+IF(AND($B18="S",$D$8&gt;1100.01,$D$8&lt;=5200),$C3+($C3*$D$15),0)+IF(AND($B18="S",$D$8&gt;5200.01,$D$8&lt;=26000),$D3+($D3*$D$15),0)+IF(AND($B18="S",$D$8&gt;26000.01,$D$8&lt;=52000),$E3+($E3*$D$15),0)+IF(AND($B18="S",$D$8&gt;52000.01,$D$8&lt;=260000),$F3+($F3*$D$15),0)+IF(AND($B18="S",$D$8&gt;260000.01),$G3+($G3*$D$15),0)</f>
        <v>0</v>
      </c>
      <c r="E31"/>
      <c r="F31"/>
      <c r="G31"/>
    </row>
    <row r="32" spans="1:9" ht="27.95" customHeight="1">
      <c r="A32" s="44" t="s">
        <v>2</v>
      </c>
      <c r="B32" s="45"/>
      <c r="C32" s="20" t="s">
        <v>24</v>
      </c>
      <c r="D32" s="23">
        <f>IF(AND($B19="S",$D$8&lt;=1100,$D$8&gt;0),$B4+($B4*$D$15),0)+IF(AND($B19="S",$D$8&gt;1100.01,$D$8&lt;=5200),$C4+($C4*$D$15),0)+IF(AND($B19="S",$D$8&gt;5200.01,$D$8&lt;=26000),$D4+($D4*$D$15),0)+IF(AND($B19="S",$D$8&gt;26000.01,$D$8&lt;=52000),$E4+($E4*$D$15),0)+IF(AND($B19="S",$D$8&gt;52000.01,$D$8&lt;=260000),$F4+($F4*$D$15),0)+IF(AND($B19="S",$D$8&gt;260000.01),$G4+($G4*$D$15),0)</f>
        <v>0</v>
      </c>
      <c r="E32"/>
      <c r="F32"/>
      <c r="G32"/>
    </row>
    <row r="33" spans="1:7" ht="27.95" customHeight="1">
      <c r="A33" s="44" t="s">
        <v>3</v>
      </c>
      <c r="B33" s="45"/>
      <c r="C33" s="20" t="s">
        <v>24</v>
      </c>
      <c r="D33" s="23">
        <f>IF(AND($D18="S",$D$8&lt;=1100,$D$8&gt;0),$B5+($B5*$D$15),0)+IF(AND($D18="S",$D$8&gt;1100.01,$D$8&lt;=5200),$C5+($C5*$D$15),0)+IF(AND($D18="S",$D$8&gt;5200.01,$D$8&lt;=26000),$D5+($D5*$D$15),0)+IF(AND($D18="S",$D$8&gt;26000.01,$D$8&lt;=52000),$E5+($E5*$D$15),0)+IF(AND($D18="S",$D$8&gt;52000.01,$D$8&lt;=260000),$F5+($F5*$D$15),0)+IF(AND($D18="S",$D$8&gt;260000.01),$G5+($G5*$D$15),0)</f>
        <v>0</v>
      </c>
      <c r="E33"/>
      <c r="F33"/>
      <c r="G33"/>
    </row>
    <row r="34" spans="1:7" ht="27.95" customHeight="1">
      <c r="A34" s="44" t="s">
        <v>4</v>
      </c>
      <c r="B34" s="45"/>
      <c r="C34" s="20" t="s">
        <v>24</v>
      </c>
      <c r="D34" s="23">
        <f>((IF(AND($D19="S",$D$8&lt;=1100,$D$8&gt;0),$B6+($B6*$D$15),0)+IF(AND($D19="S",$D$8&gt;1100.01,$D$8&lt;=5200),$C6+($C6*$D$15),0)+IF(AND($D19="S",$D$8&gt;5200.01,$D$8&lt;=26000),$D6+($D6*$D$15),0)+IF(AND($D19="S",$D$8&gt;26000.01,$D$8&lt;=52000),$E6+($E6*$D$15),0)+IF(AND($D19="S",$D$8&gt;52000.01,$D$8&lt;=260000),$F6+($F6*$D$15),0)+IF(AND($D19="S",$D$8&gt;260000.01),$G6+($G6*$D$15),0))*D12)+(IF(AND($D19="S",$D$8&lt;=1100,$D$8&gt;0),$B6+($B6*$D$15),0)+IF(AND($D19="S",$D$8&gt;1100.01,$D$8&lt;=5200),$C6+($C6*$D$15),0)+IF(AND($D19="S",$D$8&gt;5200.01,$D$8&lt;=26000),$D6+($D6*$D$15),0)+IF(AND($D19="S",$D$8&gt;26000.01,$D$8&lt;=52000),$E6+($E6*$D$15),0)+IF(AND($D19="S",$D$8&gt;52000.01,$D$8&lt;=260000),$F6+($F6*$D$15),0)+IF(AND($D19="S",$D$8&gt;260000.01),$G6+($G6*$D$15),0))</f>
        <v>0</v>
      </c>
      <c r="E34"/>
      <c r="F34"/>
      <c r="G34"/>
    </row>
    <row r="35" spans="1:7" ht="27.95" customHeight="1">
      <c r="A35" s="44" t="s">
        <v>48</v>
      </c>
      <c r="B35" s="45"/>
      <c r="C35" s="20" t="s">
        <v>24</v>
      </c>
      <c r="D35" s="23">
        <f>SUM(D31:D34)*0.15</f>
        <v>0</v>
      </c>
      <c r="E35"/>
      <c r="F35"/>
      <c r="G35"/>
    </row>
    <row r="36" spans="1:7" ht="27.95" customHeight="1">
      <c r="A36" s="50"/>
      <c r="B36" s="51"/>
      <c r="C36" s="51"/>
      <c r="D36" s="52"/>
      <c r="E36"/>
      <c r="F36"/>
      <c r="G36"/>
    </row>
    <row r="37" spans="1:7" ht="27.95" customHeight="1">
      <c r="A37" s="46" t="s">
        <v>30</v>
      </c>
      <c r="B37" s="47"/>
      <c r="C37" s="20" t="s">
        <v>24</v>
      </c>
      <c r="D37" s="23">
        <f>SUM(D28:D35)</f>
        <v>0</v>
      </c>
      <c r="E37"/>
      <c r="F37"/>
      <c r="G37"/>
    </row>
    <row r="38" spans="1:7" ht="27.95" customHeight="1">
      <c r="A38" s="46" t="s">
        <v>49</v>
      </c>
      <c r="B38" s="47"/>
      <c r="C38" s="20" t="s">
        <v>24</v>
      </c>
      <c r="D38" s="23">
        <f>D37*0.04</f>
        <v>0</v>
      </c>
      <c r="E38"/>
      <c r="F38"/>
      <c r="G38"/>
    </row>
    <row r="39" spans="1:7" ht="27.95" customHeight="1">
      <c r="A39" s="46" t="s">
        <v>50</v>
      </c>
      <c r="B39" s="47"/>
      <c r="C39" s="20" t="s">
        <v>24</v>
      </c>
      <c r="D39" s="23">
        <f>IF($D$20="S",((D37+D38)*0.22),0)</f>
        <v>0</v>
      </c>
      <c r="E39"/>
      <c r="F39"/>
      <c r="G39"/>
    </row>
    <row r="40" spans="1:7" ht="27.95" customHeight="1">
      <c r="A40" s="46" t="s">
        <v>10</v>
      </c>
      <c r="B40" s="47"/>
      <c r="C40" s="20" t="s">
        <v>24</v>
      </c>
      <c r="D40" s="23">
        <f>SUM(D37:D39)</f>
        <v>0</v>
      </c>
      <c r="E40"/>
      <c r="F40"/>
      <c r="G40"/>
    </row>
    <row r="41" spans="1:7" ht="27.95" customHeight="1">
      <c r="A41" s="46" t="s">
        <v>35</v>
      </c>
      <c r="B41" s="47"/>
      <c r="C41" s="20" t="s">
        <v>24</v>
      </c>
      <c r="D41" s="23">
        <f>IF(B20="S",D37*-0.2,0)</f>
        <v>0</v>
      </c>
      <c r="E41"/>
      <c r="F41"/>
      <c r="G41"/>
    </row>
    <row r="42" spans="1:7" ht="27.95" customHeight="1">
      <c r="A42" s="46" t="s">
        <v>23</v>
      </c>
      <c r="B42" s="47"/>
      <c r="C42" s="20" t="s">
        <v>24</v>
      </c>
      <c r="D42" s="23">
        <f>D27</f>
        <v>0</v>
      </c>
      <c r="E42"/>
      <c r="F42"/>
      <c r="G42"/>
    </row>
    <row r="43" spans="1:7" ht="27.95" customHeight="1">
      <c r="A43" s="48" t="s">
        <v>32</v>
      </c>
      <c r="B43" s="49"/>
      <c r="C43" s="24" t="s">
        <v>24</v>
      </c>
      <c r="D43" s="25">
        <f>SUM(D40:D42)</f>
        <v>0</v>
      </c>
      <c r="E43"/>
      <c r="F43"/>
      <c r="G43"/>
    </row>
    <row r="44" spans="1:7" ht="18">
      <c r="A44" s="27"/>
      <c r="B44" s="27"/>
      <c r="C44" s="27"/>
      <c r="D44" s="2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sheetData>
  <sheetProtection password="8F75" sheet="1" objects="1" scenarios="1" selectLockedCells="1"/>
  <dataConsolidate/>
  <mergeCells count="27">
    <mergeCell ref="A26:D26"/>
    <mergeCell ref="A8:C8"/>
    <mergeCell ref="A9:C9"/>
    <mergeCell ref="A10:C10"/>
    <mergeCell ref="A11:C11"/>
    <mergeCell ref="A12:C12"/>
    <mergeCell ref="A13:C13"/>
    <mergeCell ref="A14:C14"/>
    <mergeCell ref="A15:C15"/>
    <mergeCell ref="A17:D17"/>
    <mergeCell ref="A22:D22"/>
    <mergeCell ref="A41:B41"/>
    <mergeCell ref="A42:B42"/>
    <mergeCell ref="A43:B43"/>
    <mergeCell ref="A1:G1"/>
    <mergeCell ref="A35:B35"/>
    <mergeCell ref="A36:D36"/>
    <mergeCell ref="A37:B37"/>
    <mergeCell ref="A38:B38"/>
    <mergeCell ref="A39:B39"/>
    <mergeCell ref="A40:B40"/>
    <mergeCell ref="A29:B29"/>
    <mergeCell ref="A30:D30"/>
    <mergeCell ref="A31:B31"/>
    <mergeCell ref="A32:B32"/>
    <mergeCell ref="A33:B33"/>
    <mergeCell ref="A34:B34"/>
  </mergeCells>
  <phoneticPr fontId="11" type="noConversion"/>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1"/>
  <sheetViews>
    <sheetView workbookViewId="0">
      <selection activeCell="D20" sqref="D20"/>
    </sheetView>
  </sheetViews>
  <sheetFormatPr defaultColWidth="11" defaultRowHeight="15.75"/>
  <cols>
    <col min="1" max="7" width="37.875" style="1" customWidth="1"/>
    <col min="9" max="9" width="13.125" customWidth="1"/>
  </cols>
  <sheetData>
    <row r="1" spans="1:9" ht="57" customHeight="1">
      <c r="A1" s="61" t="s">
        <v>9</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200</v>
      </c>
      <c r="C3" s="12">
        <v>846</v>
      </c>
      <c r="D3" s="12">
        <v>1735</v>
      </c>
      <c r="E3" s="12">
        <v>3090</v>
      </c>
      <c r="F3" s="12">
        <v>4536</v>
      </c>
      <c r="G3" s="12">
        <v>6350</v>
      </c>
    </row>
    <row r="4" spans="1:9" ht="57" customHeight="1">
      <c r="A4" s="11" t="s">
        <v>2</v>
      </c>
      <c r="B4" s="12">
        <v>120</v>
      </c>
      <c r="C4" s="12">
        <v>405</v>
      </c>
      <c r="D4" s="12">
        <v>740</v>
      </c>
      <c r="E4" s="12">
        <v>1145</v>
      </c>
      <c r="F4" s="12">
        <v>1620</v>
      </c>
      <c r="G4" s="12">
        <v>2225</v>
      </c>
    </row>
    <row r="5" spans="1:9" ht="57" customHeight="1">
      <c r="A5" s="11" t="s">
        <v>3</v>
      </c>
      <c r="B5" s="12">
        <v>120</v>
      </c>
      <c r="C5" s="12">
        <v>540</v>
      </c>
      <c r="D5" s="12">
        <v>1116</v>
      </c>
      <c r="E5" s="12">
        <v>1790</v>
      </c>
      <c r="F5" s="12">
        <v>2550</v>
      </c>
      <c r="G5" s="12">
        <v>3450</v>
      </c>
    </row>
    <row r="6" spans="1:9" ht="57" customHeight="1">
      <c r="A6" s="11" t="s">
        <v>4</v>
      </c>
      <c r="B6" s="12">
        <v>170</v>
      </c>
      <c r="C6" s="12">
        <v>710</v>
      </c>
      <c r="D6" s="12">
        <v>1540</v>
      </c>
      <c r="E6" s="12">
        <v>2790</v>
      </c>
      <c r="F6" s="12">
        <v>4050</v>
      </c>
      <c r="G6" s="12">
        <v>5990</v>
      </c>
    </row>
    <row r="7" spans="1:9" ht="27.95" customHeight="1">
      <c r="A7" s="3"/>
      <c r="B7" s="4"/>
      <c r="C7" s="4"/>
      <c r="D7" s="4"/>
      <c r="E7" s="4"/>
      <c r="F7" s="4"/>
      <c r="G7" s="4"/>
    </row>
    <row r="8" spans="1:9" s="2" customFormat="1" ht="42.95" customHeight="1">
      <c r="A8" s="55" t="s">
        <v>43</v>
      </c>
      <c r="B8" s="55"/>
      <c r="C8" s="55"/>
      <c r="D8" s="16">
        <v>0</v>
      </c>
      <c r="E8" s="19" t="s">
        <v>44</v>
      </c>
      <c r="F8" s="18"/>
    </row>
    <row r="9" spans="1:9" s="2" customFormat="1" ht="42.95" customHeight="1">
      <c r="A9" s="63" t="s">
        <v>13</v>
      </c>
      <c r="B9" s="63"/>
      <c r="C9" s="63"/>
      <c r="D9" s="41">
        <f>IF($D$8&gt;=520000,30%,0)+IF($D$8&gt;=1000000,39%,0)+IF($D$8&gt;=2000000,50.7%,0)+IF($D$8&gt;=4000000,65.91%,0)+IF($D$8&gt;=8000000,85.68%,0)</f>
        <v>0</v>
      </c>
      <c r="E9"/>
      <c r="F9"/>
      <c r="G9"/>
    </row>
    <row r="10" spans="1:9" s="2" customFormat="1" ht="42.95" customHeight="1">
      <c r="A10" s="54" t="s">
        <v>45</v>
      </c>
      <c r="B10" s="54"/>
      <c r="C10" s="54"/>
      <c r="D10" s="13">
        <v>0</v>
      </c>
      <c r="E10"/>
      <c r="F10"/>
      <c r="G10"/>
    </row>
    <row r="11" spans="1:9" s="2" customFormat="1" ht="42.95" customHeight="1">
      <c r="A11" s="56" t="s">
        <v>15</v>
      </c>
      <c r="B11" s="56"/>
      <c r="C11" s="56"/>
      <c r="D11" s="14">
        <v>0</v>
      </c>
      <c r="E11"/>
      <c r="F11"/>
      <c r="G11"/>
    </row>
    <row r="12" spans="1:9" s="2" customFormat="1" ht="42.95" customHeight="1">
      <c r="A12" s="54" t="s">
        <v>33</v>
      </c>
      <c r="B12" s="54"/>
      <c r="C12" s="54"/>
      <c r="D12" s="14">
        <v>0</v>
      </c>
      <c r="E12"/>
      <c r="F12"/>
      <c r="G12"/>
    </row>
    <row r="13" spans="1:9" s="2" customFormat="1" ht="42.95" customHeight="1">
      <c r="A13" s="54" t="s">
        <v>144</v>
      </c>
      <c r="B13" s="54"/>
      <c r="C13" s="54"/>
      <c r="D13" s="14">
        <v>0</v>
      </c>
      <c r="E13"/>
      <c r="F13"/>
      <c r="G13"/>
    </row>
    <row r="14" spans="1:9" s="2" customFormat="1" ht="42.95" customHeight="1">
      <c r="A14" s="54" t="s">
        <v>34</v>
      </c>
      <c r="B14" s="54"/>
      <c r="C14" s="54"/>
      <c r="D14" s="14">
        <v>0</v>
      </c>
      <c r="E14"/>
      <c r="F14"/>
      <c r="G14"/>
    </row>
    <row r="15" spans="1:9" s="5" customFormat="1" ht="42.95" customHeight="1">
      <c r="A15" s="57" t="s">
        <v>14</v>
      </c>
      <c r="B15" s="57"/>
      <c r="C15" s="57"/>
      <c r="D15" s="6">
        <f>D9+D10+D11+D13+D14</f>
        <v>0</v>
      </c>
      <c r="E15"/>
      <c r="F15"/>
      <c r="G15"/>
    </row>
    <row r="16" spans="1:9" ht="27.95" customHeight="1">
      <c r="A16" s="3"/>
      <c r="B16" s="3"/>
      <c r="C16" s="3"/>
      <c r="D16" s="3"/>
      <c r="E16"/>
      <c r="F16"/>
      <c r="G16"/>
      <c r="H16" s="2"/>
      <c r="I16" s="2"/>
    </row>
    <row r="17" spans="1:9" ht="27.95" customHeight="1">
      <c r="A17" s="60" t="s">
        <v>46</v>
      </c>
      <c r="B17" s="60"/>
      <c r="C17" s="60"/>
      <c r="D17" s="60"/>
      <c r="E17" s="2"/>
      <c r="F17" s="2"/>
      <c r="G17" s="2"/>
      <c r="H17" s="2"/>
      <c r="I17" s="2"/>
    </row>
    <row r="18" spans="1:9" ht="27.95" customHeight="1">
      <c r="A18" s="8" t="s">
        <v>1</v>
      </c>
      <c r="B18" s="15" t="s">
        <v>47</v>
      </c>
      <c r="C18" s="8" t="s">
        <v>3</v>
      </c>
      <c r="D18" s="15" t="s">
        <v>47</v>
      </c>
      <c r="E18"/>
      <c r="F18"/>
      <c r="G18"/>
      <c r="H18" s="2"/>
      <c r="I18" s="2"/>
    </row>
    <row r="19" spans="1:9" ht="27.95" customHeight="1">
      <c r="A19" s="8" t="s">
        <v>26</v>
      </c>
      <c r="B19" s="15" t="s">
        <v>47</v>
      </c>
      <c r="C19" s="8" t="s">
        <v>4</v>
      </c>
      <c r="D19" s="15" t="s">
        <v>47</v>
      </c>
      <c r="E19"/>
      <c r="F19"/>
      <c r="G19"/>
      <c r="H19" s="2"/>
      <c r="I19" s="2"/>
    </row>
    <row r="20" spans="1:9" ht="27.95" customHeight="1">
      <c r="A20" s="8" t="s">
        <v>36</v>
      </c>
      <c r="B20" s="15" t="s">
        <v>47</v>
      </c>
      <c r="C20" s="8" t="s">
        <v>89</v>
      </c>
      <c r="D20" s="15" t="s">
        <v>90</v>
      </c>
      <c r="E20"/>
      <c r="F20"/>
      <c r="G20"/>
      <c r="H20" s="2"/>
      <c r="I20" s="2"/>
    </row>
    <row r="21" spans="1:9" ht="27.95" customHeight="1">
      <c r="A21"/>
      <c r="B21"/>
      <c r="C21" s="3"/>
      <c r="D21" s="3"/>
      <c r="E21"/>
      <c r="F21"/>
      <c r="G21"/>
      <c r="H21" s="2"/>
      <c r="I21" s="2"/>
    </row>
    <row r="22" spans="1:9" ht="27.95" customHeight="1">
      <c r="A22" s="58" t="s">
        <v>40</v>
      </c>
      <c r="B22" s="58"/>
      <c r="C22" s="58"/>
      <c r="D22" s="58"/>
      <c r="E22"/>
      <c r="F22"/>
      <c r="G22"/>
      <c r="H22" s="2"/>
      <c r="I22" s="2"/>
    </row>
    <row r="23" spans="1:9" ht="27.95" customHeight="1">
      <c r="A23" s="20" t="s">
        <v>18</v>
      </c>
      <c r="B23" s="26"/>
      <c r="C23" s="20" t="s">
        <v>17</v>
      </c>
      <c r="D23" s="26"/>
      <c r="E23"/>
      <c r="F23"/>
      <c r="G23"/>
      <c r="H23" s="2"/>
      <c r="I23" s="2"/>
    </row>
    <row r="24" spans="1:9" ht="27.95" customHeight="1">
      <c r="A24" s="20" t="s">
        <v>19</v>
      </c>
      <c r="B24" s="26"/>
      <c r="C24" s="20" t="s">
        <v>20</v>
      </c>
      <c r="D24" s="26"/>
      <c r="E24"/>
      <c r="F24"/>
      <c r="G24"/>
      <c r="H24" s="2"/>
      <c r="I24" s="2"/>
    </row>
    <row r="25" spans="1:9" ht="27.95" customHeight="1">
      <c r="A25" s="20" t="s">
        <v>21</v>
      </c>
      <c r="B25" s="26"/>
      <c r="C25" s="20" t="s">
        <v>22</v>
      </c>
      <c r="D25" s="38">
        <f>D8</f>
        <v>0</v>
      </c>
      <c r="E25"/>
      <c r="F25"/>
      <c r="G25"/>
    </row>
    <row r="26" spans="1:9" ht="27.95" customHeight="1">
      <c r="A26" s="59" t="s">
        <v>31</v>
      </c>
      <c r="B26" s="59"/>
      <c r="C26" s="59"/>
      <c r="D26" s="59"/>
      <c r="E26"/>
      <c r="F26"/>
      <c r="G26"/>
    </row>
    <row r="27" spans="1:9" ht="27.95" customHeight="1">
      <c r="A27" s="21" t="s">
        <v>25</v>
      </c>
      <c r="B27" s="20"/>
      <c r="C27" s="20" t="s">
        <v>24</v>
      </c>
      <c r="D27" s="22">
        <v>0</v>
      </c>
      <c r="E27"/>
      <c r="F27"/>
      <c r="G27"/>
    </row>
    <row r="28" spans="1:9" ht="27.95" customHeight="1">
      <c r="A28" s="21" t="s">
        <v>27</v>
      </c>
      <c r="B28" s="20"/>
      <c r="C28" s="20" t="s">
        <v>24</v>
      </c>
      <c r="D28" s="22">
        <v>0</v>
      </c>
      <c r="E28"/>
      <c r="F28"/>
      <c r="G28"/>
    </row>
    <row r="29" spans="1:9" ht="27.95" customHeight="1">
      <c r="A29" s="44" t="s">
        <v>28</v>
      </c>
      <c r="B29" s="45"/>
      <c r="C29" s="20" t="s">
        <v>24</v>
      </c>
      <c r="D29" s="22">
        <v>0</v>
      </c>
      <c r="E29"/>
      <c r="F29"/>
      <c r="G29"/>
    </row>
    <row r="30" spans="1:9" ht="27.95" customHeight="1">
      <c r="A30" s="50"/>
      <c r="B30" s="51"/>
      <c r="C30" s="51"/>
      <c r="D30" s="52"/>
      <c r="E30"/>
      <c r="F30"/>
      <c r="G30"/>
    </row>
    <row r="31" spans="1:9" ht="27.95" customHeight="1">
      <c r="A31" s="44" t="s">
        <v>1</v>
      </c>
      <c r="B31" s="45"/>
      <c r="C31" s="20" t="s">
        <v>24</v>
      </c>
      <c r="D31" s="23">
        <f>IF(AND($B18="S",$D$8&lt;=1100,$D$8&gt;0),$B3+($B3*$D$15),0)+IF(AND($B18="S",$D$8&gt;1100.01,$D$8&lt;=5200),$C3+($C3*$D$15),0)+IF(AND($B18="S",$D$8&gt;5200.01,$D$8&lt;=26000),$D3+($D3*$D$15),0)+IF(AND($B18="S",$D$8&gt;26000.01,$D$8&lt;=52000),$E3+($E3*$D$15),0)+IF(AND($B18="S",$D$8&gt;52000.01,$D$8&lt;=260000),$F3+($F3*$D$15),0)+IF(AND($B18="S",$D$8&gt;260000.01),$G3+($G3*$D$15),0)</f>
        <v>0</v>
      </c>
      <c r="E31"/>
      <c r="F31"/>
      <c r="G31"/>
    </row>
    <row r="32" spans="1:9" ht="27.95" customHeight="1">
      <c r="A32" s="44" t="s">
        <v>2</v>
      </c>
      <c r="B32" s="45"/>
      <c r="C32" s="20" t="s">
        <v>24</v>
      </c>
      <c r="D32" s="23">
        <f>IF(AND($B19="S",$D$8&lt;=1100,$D$8&gt;0),$B4+($B4*$D$15),0)+IF(AND($B19="S",$D$8&gt;1100.01,$D$8&lt;=5200),$C4+($C4*$D$15),0)+IF(AND($B19="S",$D$8&gt;5200.01,$D$8&lt;=26000),$D4+($D4*$D$15),0)+IF(AND($B19="S",$D$8&gt;26000.01,$D$8&lt;=52000),$E4+($E4*$D$15),0)+IF(AND($B19="S",$D$8&gt;52000.01,$D$8&lt;=260000),$F4+($F4*$D$15),0)+IF(AND($B19="S",$D$8&gt;260000.01),$G4+($G4*$D$15),0)</f>
        <v>0</v>
      </c>
      <c r="E32"/>
      <c r="F32"/>
      <c r="G32"/>
    </row>
    <row r="33" spans="1:7" ht="27.95" customHeight="1">
      <c r="A33" s="44" t="s">
        <v>3</v>
      </c>
      <c r="B33" s="45"/>
      <c r="C33" s="20" t="s">
        <v>24</v>
      </c>
      <c r="D33" s="23">
        <f>IF(AND($D18="S",$D$8&lt;=1100,$D$8&gt;0),$B5+($B5*$D$15),0)+IF(AND($D18="S",$D$8&gt;1100.01,$D$8&lt;=5200),$C5+($C5*$D$15),0)+IF(AND($D18="S",$D$8&gt;5200.01,$D$8&lt;=26000),$D5+($D5*$D$15),0)+IF(AND($D18="S",$D$8&gt;26000.01,$D$8&lt;=52000),$E5+($E5*$D$15),0)+IF(AND($D18="S",$D$8&gt;52000.01,$D$8&lt;=260000),$F5+($F5*$D$15),0)+IF(AND($D18="S",$D$8&gt;260000.01),$G5+($G5*$D$15),0)</f>
        <v>0</v>
      </c>
      <c r="E33"/>
      <c r="F33"/>
      <c r="G33"/>
    </row>
    <row r="34" spans="1:7" ht="27.95" customHeight="1">
      <c r="A34" s="44" t="s">
        <v>4</v>
      </c>
      <c r="B34" s="45"/>
      <c r="C34" s="20" t="s">
        <v>24</v>
      </c>
      <c r="D34" s="23">
        <f>((IF(AND($D19="S",$D$8&lt;=1100,$D$8&gt;0),$B6+($B6*$D$15),0)+IF(AND($D19="S",$D$8&gt;1100.01,$D$8&lt;=5200),$C6+($C6*$D$15),0)+IF(AND($D19="S",$D$8&gt;5200.01,$D$8&lt;=26000),$D6+($D6*$D$15),0)+IF(AND($D19="S",$D$8&gt;26000.01,$D$8&lt;=52000),$E6+($E6*$D$15),0)+IF(AND($D19="S",$D$8&gt;52000.01,$D$8&lt;=260000),$F6+($F6*$D$15),0)+IF(AND($D19="S",$D$8&gt;260000.01),$G6+($G6*$D$15),0))*D12)+(IF(AND($D19="S",$D$8&lt;=1100,$D$8&gt;0),$B6+($B6*$D$15),0)+IF(AND($D19="S",$D$8&gt;1100.01,$D$8&lt;=5200),$C6+($C6*$D$15),0)+IF(AND($D19="S",$D$8&gt;5200.01,$D$8&lt;=26000),$D6+($D6*$D$15),0)+IF(AND($D19="S",$D$8&gt;26000.01,$D$8&lt;=52000),$E6+($E6*$D$15),0)+IF(AND($D19="S",$D$8&gt;52000.01,$D$8&lt;=260000),$F6+($F6*$D$15),0)+IF(AND($D19="S",$D$8&gt;260000.01),$G6+($G6*$D$15),0))</f>
        <v>0</v>
      </c>
      <c r="E34"/>
      <c r="F34"/>
      <c r="G34"/>
    </row>
    <row r="35" spans="1:7" ht="27.95" customHeight="1">
      <c r="A35" s="44" t="s">
        <v>48</v>
      </c>
      <c r="B35" s="45"/>
      <c r="C35" s="20" t="s">
        <v>24</v>
      </c>
      <c r="D35" s="23">
        <f>SUM(D31:D34)*0.15</f>
        <v>0</v>
      </c>
      <c r="E35"/>
      <c r="F35"/>
      <c r="G35"/>
    </row>
    <row r="36" spans="1:7" ht="27.95" customHeight="1">
      <c r="A36" s="50"/>
      <c r="B36" s="51"/>
      <c r="C36" s="51"/>
      <c r="D36" s="52"/>
      <c r="E36"/>
      <c r="F36"/>
      <c r="G36"/>
    </row>
    <row r="37" spans="1:7" ht="27.95" customHeight="1">
      <c r="A37" s="46" t="s">
        <v>30</v>
      </c>
      <c r="B37" s="47"/>
      <c r="C37" s="20" t="s">
        <v>24</v>
      </c>
      <c r="D37" s="23">
        <f>SUM(D28:D35)</f>
        <v>0</v>
      </c>
      <c r="E37"/>
      <c r="F37"/>
      <c r="G37"/>
    </row>
    <row r="38" spans="1:7" ht="27.95" customHeight="1">
      <c r="A38" s="46" t="s">
        <v>49</v>
      </c>
      <c r="B38" s="47"/>
      <c r="C38" s="20" t="s">
        <v>24</v>
      </c>
      <c r="D38" s="23">
        <f>D37*0.04</f>
        <v>0</v>
      </c>
      <c r="E38"/>
      <c r="F38"/>
      <c r="G38"/>
    </row>
    <row r="39" spans="1:7" ht="27.95" customHeight="1">
      <c r="A39" s="46" t="s">
        <v>50</v>
      </c>
      <c r="B39" s="47"/>
      <c r="C39" s="20" t="s">
        <v>24</v>
      </c>
      <c r="D39" s="23">
        <f>IF($D$20="S",((D37+D38)*0.22),0)</f>
        <v>0</v>
      </c>
      <c r="E39"/>
      <c r="F39"/>
      <c r="G39"/>
    </row>
    <row r="40" spans="1:7" ht="27.95" customHeight="1">
      <c r="A40" s="46" t="s">
        <v>10</v>
      </c>
      <c r="B40" s="47"/>
      <c r="C40" s="20" t="s">
        <v>24</v>
      </c>
      <c r="D40" s="23">
        <f>SUM(D37:D39)</f>
        <v>0</v>
      </c>
      <c r="E40"/>
      <c r="F40"/>
      <c r="G40"/>
    </row>
    <row r="41" spans="1:7" ht="27.95" customHeight="1">
      <c r="A41" s="46" t="s">
        <v>35</v>
      </c>
      <c r="B41" s="47"/>
      <c r="C41" s="20" t="s">
        <v>24</v>
      </c>
      <c r="D41" s="23">
        <f>IF(B20="S",D37*-0.2,0)</f>
        <v>0</v>
      </c>
      <c r="E41"/>
      <c r="F41"/>
      <c r="G41"/>
    </row>
    <row r="42" spans="1:7" ht="27.95" customHeight="1">
      <c r="A42" s="46" t="s">
        <v>23</v>
      </c>
      <c r="B42" s="47"/>
      <c r="C42" s="20" t="s">
        <v>24</v>
      </c>
      <c r="D42" s="23">
        <f>D27</f>
        <v>0</v>
      </c>
      <c r="E42"/>
      <c r="F42"/>
      <c r="G42"/>
    </row>
    <row r="43" spans="1:7" ht="27.95" customHeight="1">
      <c r="A43" s="48" t="s">
        <v>32</v>
      </c>
      <c r="B43" s="49"/>
      <c r="C43" s="24" t="s">
        <v>24</v>
      </c>
      <c r="D43" s="25">
        <f>SUM(D40:D42)</f>
        <v>0</v>
      </c>
      <c r="E43"/>
      <c r="F43"/>
      <c r="G43"/>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sheetData>
  <sheetProtection password="8F75" sheet="1" objects="1" scenarios="1" selectLockedCells="1"/>
  <dataConsolidate/>
  <mergeCells count="27">
    <mergeCell ref="A12:C12"/>
    <mergeCell ref="A1:G1"/>
    <mergeCell ref="A8:C8"/>
    <mergeCell ref="A9:C9"/>
    <mergeCell ref="A10:C10"/>
    <mergeCell ref="A11:C11"/>
    <mergeCell ref="A34:B34"/>
    <mergeCell ref="A13:C13"/>
    <mergeCell ref="A14:C14"/>
    <mergeCell ref="A15:C15"/>
    <mergeCell ref="A17:D17"/>
    <mergeCell ref="A22:D22"/>
    <mergeCell ref="A26:D26"/>
    <mergeCell ref="A29:B29"/>
    <mergeCell ref="A30:D30"/>
    <mergeCell ref="A31:B31"/>
    <mergeCell ref="A32:B32"/>
    <mergeCell ref="A33:B33"/>
    <mergeCell ref="A41:B41"/>
    <mergeCell ref="A42:B42"/>
    <mergeCell ref="A43:B43"/>
    <mergeCell ref="A35:B35"/>
    <mergeCell ref="A36:D36"/>
    <mergeCell ref="A37:B37"/>
    <mergeCell ref="A38:B38"/>
    <mergeCell ref="A39:B39"/>
    <mergeCell ref="A40:B40"/>
  </mergeCells>
  <phoneticPr fontId="11" type="noConversion"/>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1"/>
  <sheetViews>
    <sheetView topLeftCell="A13" workbookViewId="0">
      <selection activeCell="D20" sqref="D20"/>
    </sheetView>
  </sheetViews>
  <sheetFormatPr defaultColWidth="11" defaultRowHeight="15.75"/>
  <cols>
    <col min="1" max="7" width="37.875" style="1" customWidth="1"/>
    <col min="9" max="9" width="13.125" customWidth="1"/>
  </cols>
  <sheetData>
    <row r="1" spans="1:9" ht="57" customHeight="1">
      <c r="A1" s="61" t="s">
        <v>51</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125</v>
      </c>
      <c r="C3" s="12">
        <v>405</v>
      </c>
      <c r="D3" s="12">
        <v>885</v>
      </c>
      <c r="E3" s="12">
        <v>1620</v>
      </c>
      <c r="F3" s="12">
        <v>2430</v>
      </c>
      <c r="G3" s="12">
        <v>3375</v>
      </c>
    </row>
    <row r="4" spans="1:9" ht="57" customHeight="1">
      <c r="A4" s="11" t="s">
        <v>2</v>
      </c>
      <c r="B4" s="12">
        <v>115</v>
      </c>
      <c r="C4" s="12">
        <v>405</v>
      </c>
      <c r="D4" s="12">
        <v>740</v>
      </c>
      <c r="E4" s="12">
        <v>1147</v>
      </c>
      <c r="F4" s="12">
        <v>1620</v>
      </c>
      <c r="G4" s="12">
        <v>2225</v>
      </c>
    </row>
    <row r="5" spans="1:9" ht="57" customHeight="1">
      <c r="A5" s="11" t="s">
        <v>3</v>
      </c>
      <c r="B5" s="12">
        <v>170</v>
      </c>
      <c r="C5" s="12">
        <v>810</v>
      </c>
      <c r="D5" s="12">
        <v>1585</v>
      </c>
      <c r="E5" s="12">
        <v>2565</v>
      </c>
      <c r="F5" s="12">
        <v>3645</v>
      </c>
      <c r="G5" s="12">
        <v>4925</v>
      </c>
    </row>
    <row r="6" spans="1:9" ht="57" customHeight="1">
      <c r="A6" s="11" t="s">
        <v>4</v>
      </c>
      <c r="B6" s="12">
        <v>235</v>
      </c>
      <c r="C6" s="12">
        <v>875</v>
      </c>
      <c r="D6" s="12">
        <v>1920</v>
      </c>
      <c r="E6" s="12">
        <v>3500</v>
      </c>
      <c r="F6" s="12">
        <v>3950</v>
      </c>
      <c r="G6" s="12">
        <v>7490</v>
      </c>
    </row>
    <row r="7" spans="1:9" ht="27.95" customHeight="1">
      <c r="A7" s="3"/>
      <c r="B7" s="4"/>
      <c r="C7" s="4"/>
      <c r="D7" s="4"/>
      <c r="E7" s="4"/>
      <c r="F7" s="4"/>
      <c r="G7" s="4"/>
    </row>
    <row r="8" spans="1:9" s="2" customFormat="1" ht="42.95" customHeight="1">
      <c r="A8" s="55" t="s">
        <v>43</v>
      </c>
      <c r="B8" s="55"/>
      <c r="C8" s="55"/>
      <c r="D8" s="16">
        <v>0</v>
      </c>
      <c r="E8" s="19" t="s">
        <v>44</v>
      </c>
      <c r="F8" s="18"/>
    </row>
    <row r="9" spans="1:9" s="2" customFormat="1" ht="42.95" customHeight="1">
      <c r="A9" s="63" t="s">
        <v>13</v>
      </c>
      <c r="B9" s="63"/>
      <c r="C9" s="63"/>
      <c r="D9" s="41">
        <f>IF($D$8&gt;=520000,30%,0)+IF($D$8&gt;=1000000,39%,0)+IF($D$8&gt;=2000000,50.7%,0)+IF($D$8&gt;=4000000,65.91%,0)+IF($D$8&gt;=8000000,85.68%,0)</f>
        <v>0</v>
      </c>
      <c r="E9"/>
      <c r="F9"/>
      <c r="G9"/>
    </row>
    <row r="10" spans="1:9" s="2" customFormat="1" ht="42.95" customHeight="1">
      <c r="A10" s="54" t="s">
        <v>45</v>
      </c>
      <c r="B10" s="54"/>
      <c r="C10" s="54"/>
      <c r="D10" s="13">
        <v>0</v>
      </c>
      <c r="E10"/>
      <c r="F10"/>
      <c r="G10"/>
    </row>
    <row r="11" spans="1:9" s="2" customFormat="1" ht="42.95" customHeight="1">
      <c r="A11" s="56" t="s">
        <v>15</v>
      </c>
      <c r="B11" s="56"/>
      <c r="C11" s="56"/>
      <c r="D11" s="14">
        <v>0</v>
      </c>
      <c r="E11"/>
      <c r="F11"/>
      <c r="G11"/>
    </row>
    <row r="12" spans="1:9" s="2" customFormat="1" ht="42.95" customHeight="1">
      <c r="A12" s="54" t="s">
        <v>33</v>
      </c>
      <c r="B12" s="54"/>
      <c r="C12" s="54"/>
      <c r="D12" s="14">
        <v>0</v>
      </c>
      <c r="E12"/>
      <c r="F12"/>
      <c r="G12"/>
    </row>
    <row r="13" spans="1:9" s="2" customFormat="1" ht="42.95" customHeight="1">
      <c r="A13" s="54" t="s">
        <v>144</v>
      </c>
      <c r="B13" s="54"/>
      <c r="C13" s="54"/>
      <c r="D13" s="14">
        <v>0</v>
      </c>
      <c r="E13"/>
      <c r="F13"/>
      <c r="G13"/>
    </row>
    <row r="14" spans="1:9" s="2" customFormat="1" ht="42.95" customHeight="1">
      <c r="A14" s="54" t="s">
        <v>34</v>
      </c>
      <c r="B14" s="54"/>
      <c r="C14" s="54"/>
      <c r="D14" s="14">
        <v>0</v>
      </c>
      <c r="E14"/>
      <c r="F14"/>
      <c r="G14"/>
    </row>
    <row r="15" spans="1:9" s="5" customFormat="1" ht="42.95" customHeight="1">
      <c r="A15" s="57" t="s">
        <v>14</v>
      </c>
      <c r="B15" s="57"/>
      <c r="C15" s="57"/>
      <c r="D15" s="6">
        <f>D9+D10+D11+D13+D14</f>
        <v>0</v>
      </c>
      <c r="E15"/>
      <c r="F15"/>
      <c r="G15"/>
    </row>
    <row r="16" spans="1:9" ht="27.95" customHeight="1">
      <c r="A16" s="3"/>
      <c r="B16" s="3"/>
      <c r="C16" s="3"/>
      <c r="D16" s="3"/>
      <c r="E16"/>
      <c r="F16"/>
      <c r="G16"/>
      <c r="H16" s="2"/>
      <c r="I16" s="2"/>
    </row>
    <row r="17" spans="1:9" ht="27.95" customHeight="1">
      <c r="A17" s="60" t="s">
        <v>46</v>
      </c>
      <c r="B17" s="60"/>
      <c r="C17" s="60"/>
      <c r="D17" s="60"/>
      <c r="E17" s="2"/>
      <c r="F17" s="2"/>
      <c r="G17" s="2"/>
      <c r="H17" s="2"/>
      <c r="I17" s="2"/>
    </row>
    <row r="18" spans="1:9" ht="27.95" customHeight="1">
      <c r="A18" s="8" t="s">
        <v>1</v>
      </c>
      <c r="B18" s="15" t="s">
        <v>47</v>
      </c>
      <c r="C18" s="8" t="s">
        <v>3</v>
      </c>
      <c r="D18" s="15" t="s">
        <v>47</v>
      </c>
      <c r="E18"/>
      <c r="F18"/>
      <c r="G18"/>
      <c r="H18" s="2"/>
      <c r="I18" s="2"/>
    </row>
    <row r="19" spans="1:9" ht="27.95" customHeight="1">
      <c r="A19" s="8" t="s">
        <v>26</v>
      </c>
      <c r="B19" s="15" t="s">
        <v>47</v>
      </c>
      <c r="C19" s="8" t="s">
        <v>4</v>
      </c>
      <c r="D19" s="15" t="s">
        <v>47</v>
      </c>
      <c r="E19"/>
      <c r="F19"/>
      <c r="G19"/>
      <c r="H19" s="2"/>
      <c r="I19" s="2"/>
    </row>
    <row r="20" spans="1:9" ht="27.95" customHeight="1">
      <c r="A20" s="8" t="s">
        <v>36</v>
      </c>
      <c r="B20" s="15" t="s">
        <v>47</v>
      </c>
      <c r="C20" s="8" t="s">
        <v>89</v>
      </c>
      <c r="D20" s="15" t="s">
        <v>90</v>
      </c>
      <c r="E20"/>
      <c r="F20"/>
      <c r="G20"/>
      <c r="H20" s="2"/>
      <c r="I20" s="2"/>
    </row>
    <row r="21" spans="1:9" ht="27.95" customHeight="1">
      <c r="A21"/>
      <c r="B21"/>
      <c r="C21" s="3"/>
      <c r="D21" s="3"/>
      <c r="E21"/>
      <c r="F21"/>
      <c r="G21"/>
      <c r="H21" s="2"/>
      <c r="I21" s="2"/>
    </row>
    <row r="22" spans="1:9" ht="27.95" customHeight="1">
      <c r="A22" s="58" t="s">
        <v>40</v>
      </c>
      <c r="B22" s="58"/>
      <c r="C22" s="58"/>
      <c r="D22" s="58"/>
      <c r="E22"/>
      <c r="F22"/>
      <c r="G22"/>
      <c r="H22" s="2"/>
      <c r="I22" s="2"/>
    </row>
    <row r="23" spans="1:9" ht="27.95" customHeight="1">
      <c r="A23" s="20" t="s">
        <v>18</v>
      </c>
      <c r="B23" s="26"/>
      <c r="C23" s="20" t="s">
        <v>17</v>
      </c>
      <c r="D23" s="26"/>
      <c r="E23"/>
      <c r="F23"/>
      <c r="G23"/>
      <c r="H23" s="2"/>
      <c r="I23" s="2"/>
    </row>
    <row r="24" spans="1:9" ht="27.95" customHeight="1">
      <c r="A24" s="20" t="s">
        <v>19</v>
      </c>
      <c r="B24" s="26"/>
      <c r="C24" s="20" t="s">
        <v>20</v>
      </c>
      <c r="D24" s="26"/>
      <c r="E24"/>
      <c r="F24"/>
      <c r="G24"/>
      <c r="H24" s="2"/>
      <c r="I24" s="2"/>
    </row>
    <row r="25" spans="1:9" ht="27.95" customHeight="1">
      <c r="A25" s="20" t="s">
        <v>21</v>
      </c>
      <c r="B25" s="26"/>
      <c r="C25" s="20" t="s">
        <v>22</v>
      </c>
      <c r="D25" s="38">
        <f>D8</f>
        <v>0</v>
      </c>
      <c r="E25"/>
      <c r="F25"/>
      <c r="G25"/>
    </row>
    <row r="26" spans="1:9" ht="27.95" customHeight="1">
      <c r="A26" s="59" t="s">
        <v>31</v>
      </c>
      <c r="B26" s="59"/>
      <c r="C26" s="59"/>
      <c r="D26" s="59"/>
      <c r="E26"/>
      <c r="F26"/>
      <c r="G26"/>
    </row>
    <row r="27" spans="1:9" ht="27.95" customHeight="1">
      <c r="A27" s="21" t="s">
        <v>25</v>
      </c>
      <c r="B27" s="20"/>
      <c r="C27" s="20" t="s">
        <v>24</v>
      </c>
      <c r="D27" s="22">
        <v>0</v>
      </c>
      <c r="E27"/>
      <c r="F27"/>
      <c r="G27"/>
    </row>
    <row r="28" spans="1:9" ht="27.95" customHeight="1">
      <c r="A28" s="21" t="s">
        <v>27</v>
      </c>
      <c r="B28" s="20"/>
      <c r="C28" s="20" t="s">
        <v>24</v>
      </c>
      <c r="D28" s="22">
        <v>0</v>
      </c>
      <c r="E28"/>
      <c r="F28"/>
      <c r="G28"/>
    </row>
    <row r="29" spans="1:9" ht="27.95" customHeight="1">
      <c r="A29" s="44" t="s">
        <v>28</v>
      </c>
      <c r="B29" s="45"/>
      <c r="C29" s="20" t="s">
        <v>24</v>
      </c>
      <c r="D29" s="22">
        <v>0</v>
      </c>
      <c r="E29"/>
      <c r="F29"/>
      <c r="G29"/>
    </row>
    <row r="30" spans="1:9" ht="27.95" customHeight="1">
      <c r="A30" s="50"/>
      <c r="B30" s="51"/>
      <c r="C30" s="51"/>
      <c r="D30" s="52"/>
      <c r="E30"/>
      <c r="F30"/>
      <c r="G30"/>
    </row>
    <row r="31" spans="1:9" ht="27.95" customHeight="1">
      <c r="A31" s="44" t="s">
        <v>1</v>
      </c>
      <c r="B31" s="45"/>
      <c r="C31" s="20" t="s">
        <v>24</v>
      </c>
      <c r="D31" s="23">
        <f>IF(AND($B18="S",$D$8&lt;=1100,$D$8&gt;0),$B3+($B3*$D$15),0)+IF(AND($B18="S",$D$8&gt;1100.01,$D$8&lt;=5200),$C3+($C3*$D$15),0)+IF(AND($B18="S",$D$8&gt;5200.01,$D$8&lt;=26000),$D3+($D3*$D$15),0)+IF(AND($B18="S",$D$8&gt;26000.01,$D$8&lt;=52000),$E3+($E3*$D$15),0)+IF(AND($B18="S",$D$8&gt;52000.01,$D$8&lt;=260000),$F3+($F3*$D$15),0)+IF(AND($B18="S",$D$8&gt;260000.01),$G3+($G3*$D$15),0)</f>
        <v>0</v>
      </c>
      <c r="E31"/>
      <c r="F31"/>
      <c r="G31"/>
    </row>
    <row r="32" spans="1:9" ht="27.95" customHeight="1">
      <c r="A32" s="44" t="s">
        <v>2</v>
      </c>
      <c r="B32" s="45"/>
      <c r="C32" s="20" t="s">
        <v>24</v>
      </c>
      <c r="D32" s="23">
        <f>IF(AND($B19="S",$D$8&lt;=1100,$D$8&gt;0),$B4+($B4*$D$15),0)+IF(AND($B19="S",$D$8&gt;1100.01,$D$8&lt;=5200),$C4+($C4*$D$15),0)+IF(AND($B19="S",$D$8&gt;5200.01,$D$8&lt;=26000),$D4+($D4*$D$15),0)+IF(AND($B19="S",$D$8&gt;26000.01,$D$8&lt;=52000),$E4+($E4*$D$15),0)+IF(AND($B19="S",$D$8&gt;52000.01,$D$8&lt;=260000),$F4+($F4*$D$15),0)+IF(AND($B19="S",$D$8&gt;260000.01),$G4+($G4*$D$15),0)</f>
        <v>0</v>
      </c>
      <c r="E32"/>
      <c r="F32"/>
      <c r="G32"/>
    </row>
    <row r="33" spans="1:7" ht="27.95" customHeight="1">
      <c r="A33" s="44" t="s">
        <v>3</v>
      </c>
      <c r="B33" s="45"/>
      <c r="C33" s="20" t="s">
        <v>24</v>
      </c>
      <c r="D33" s="23">
        <f>IF(AND($D18="S",$D$8&lt;=1100,$D$8&gt;0),$B5+($B5*$D$15),0)+IF(AND($D18="S",$D$8&gt;1100.01,$D$8&lt;=5200),$C5+($C5*$D$15),0)+IF(AND($D18="S",$D$8&gt;5200.01,$D$8&lt;=26000),$D5+($D5*$D$15),0)+IF(AND($D18="S",$D$8&gt;26000.01,$D$8&lt;=52000),$E5+($E5*$D$15),0)+IF(AND($D18="S",$D$8&gt;52000.01,$D$8&lt;=260000),$F5+($F5*$D$15),0)+IF(AND($D18="S",$D$8&gt;260000.01),$G5+($G5*$D$15),0)</f>
        <v>0</v>
      </c>
      <c r="E33"/>
      <c r="F33"/>
      <c r="G33"/>
    </row>
    <row r="34" spans="1:7" ht="27.95" customHeight="1">
      <c r="A34" s="44" t="s">
        <v>4</v>
      </c>
      <c r="B34" s="45"/>
      <c r="C34" s="20" t="s">
        <v>24</v>
      </c>
      <c r="D34" s="23">
        <f>((IF(AND($D19="S",$D$8&lt;=1100,$D$8&gt;0),$B6+($B6*$D$15),0)+IF(AND($D19="S",$D$8&gt;1100.01,$D$8&lt;=5200),$C6+($C6*$D$15),0)+IF(AND($D19="S",$D$8&gt;5200.01,$D$8&lt;=26000),$D6+($D6*$D$15),0)+IF(AND($D19="S",$D$8&gt;26000.01,$D$8&lt;=52000),$E6+($E6*$D$15),0)+IF(AND($D19="S",$D$8&gt;52000.01,$D$8&lt;=260000),$F6+($F6*$D$15),0)+IF(AND($D19="S",$D$8&gt;260000.01),$G6+($G6*$D$15),0))*D12)+(IF(AND($D19="S",$D$8&lt;=1100,$D$8&gt;0),$B6+($B6*$D$15),0)+IF(AND($D19="S",$D$8&gt;1100.01,$D$8&lt;=5200),$C6+($C6*$D$15),0)+IF(AND($D19="S",$D$8&gt;5200.01,$D$8&lt;=26000),$D6+($D6*$D$15),0)+IF(AND($D19="S",$D$8&gt;26000.01,$D$8&lt;=52000),$E6+($E6*$D$15),0)+IF(AND($D19="S",$D$8&gt;52000.01,$D$8&lt;=260000),$F6+($F6*$D$15),0)+IF(AND($D19="S",$D$8&gt;260000.01),$G6+($G6*$D$15),0))</f>
        <v>0</v>
      </c>
      <c r="E34"/>
      <c r="F34"/>
      <c r="G34"/>
    </row>
    <row r="35" spans="1:7" ht="27.95" customHeight="1">
      <c r="A35" s="44" t="s">
        <v>48</v>
      </c>
      <c r="B35" s="45"/>
      <c r="C35" s="20" t="s">
        <v>24</v>
      </c>
      <c r="D35" s="23">
        <f>SUM(D31:D34)*0.15</f>
        <v>0</v>
      </c>
      <c r="E35"/>
      <c r="F35"/>
      <c r="G35"/>
    </row>
    <row r="36" spans="1:7" ht="27.95" customHeight="1">
      <c r="A36" s="50"/>
      <c r="B36" s="51"/>
      <c r="C36" s="51"/>
      <c r="D36" s="52"/>
      <c r="E36"/>
      <c r="F36"/>
      <c r="G36"/>
    </row>
    <row r="37" spans="1:7" ht="27.95" customHeight="1">
      <c r="A37" s="46" t="s">
        <v>30</v>
      </c>
      <c r="B37" s="47"/>
      <c r="C37" s="20" t="s">
        <v>24</v>
      </c>
      <c r="D37" s="23">
        <f>SUM(D28:D35)</f>
        <v>0</v>
      </c>
      <c r="E37"/>
      <c r="F37"/>
      <c r="G37"/>
    </row>
    <row r="38" spans="1:7" ht="27.95" customHeight="1">
      <c r="A38" s="46" t="s">
        <v>49</v>
      </c>
      <c r="B38" s="47"/>
      <c r="C38" s="20" t="s">
        <v>24</v>
      </c>
      <c r="D38" s="23">
        <f>D37*0.04</f>
        <v>0</v>
      </c>
      <c r="E38"/>
      <c r="F38"/>
      <c r="G38"/>
    </row>
    <row r="39" spans="1:7" ht="27.95" customHeight="1">
      <c r="A39" s="46" t="s">
        <v>50</v>
      </c>
      <c r="B39" s="47"/>
      <c r="C39" s="20" t="s">
        <v>24</v>
      </c>
      <c r="D39" s="23">
        <f>IF($D$20="S",((D37+D38)*0.22),0)</f>
        <v>0</v>
      </c>
      <c r="E39"/>
      <c r="F39"/>
      <c r="G39"/>
    </row>
    <row r="40" spans="1:7" ht="27.95" customHeight="1">
      <c r="A40" s="46" t="s">
        <v>10</v>
      </c>
      <c r="B40" s="47"/>
      <c r="C40" s="20" t="s">
        <v>24</v>
      </c>
      <c r="D40" s="23">
        <f>SUM(D37:D39)</f>
        <v>0</v>
      </c>
      <c r="E40"/>
      <c r="F40"/>
      <c r="G40"/>
    </row>
    <row r="41" spans="1:7" ht="27.95" customHeight="1">
      <c r="A41" s="46" t="s">
        <v>35</v>
      </c>
      <c r="B41" s="47"/>
      <c r="C41" s="20" t="s">
        <v>24</v>
      </c>
      <c r="D41" s="23">
        <f>IF(B20="S",D37*-0.2,0)</f>
        <v>0</v>
      </c>
      <c r="E41"/>
      <c r="F41"/>
      <c r="G41"/>
    </row>
    <row r="42" spans="1:7" ht="27.95" customHeight="1">
      <c r="A42" s="46" t="s">
        <v>23</v>
      </c>
      <c r="B42" s="47"/>
      <c r="C42" s="20" t="s">
        <v>24</v>
      </c>
      <c r="D42" s="23">
        <f>D27</f>
        <v>0</v>
      </c>
      <c r="E42"/>
      <c r="F42"/>
      <c r="G42"/>
    </row>
    <row r="43" spans="1:7" ht="27.95" customHeight="1">
      <c r="A43" s="48" t="s">
        <v>32</v>
      </c>
      <c r="B43" s="49"/>
      <c r="C43" s="24" t="s">
        <v>24</v>
      </c>
      <c r="D43" s="25">
        <f>SUM(D40:D42)</f>
        <v>0</v>
      </c>
      <c r="E43"/>
      <c r="F43"/>
      <c r="G43"/>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sheetData>
  <sheetProtection password="8F75" sheet="1" objects="1" scenarios="1" selectLockedCells="1"/>
  <dataConsolidate/>
  <mergeCells count="27">
    <mergeCell ref="A41:B41"/>
    <mergeCell ref="A42:B42"/>
    <mergeCell ref="A43:B43"/>
    <mergeCell ref="A35:B35"/>
    <mergeCell ref="A36:D36"/>
    <mergeCell ref="A37:B37"/>
    <mergeCell ref="A38:B38"/>
    <mergeCell ref="A39:B39"/>
    <mergeCell ref="A40:B40"/>
    <mergeCell ref="A34:B34"/>
    <mergeCell ref="A13:C13"/>
    <mergeCell ref="A14:C14"/>
    <mergeCell ref="A15:C15"/>
    <mergeCell ref="A17:D17"/>
    <mergeCell ref="A22:D22"/>
    <mergeCell ref="A26:D26"/>
    <mergeCell ref="A29:B29"/>
    <mergeCell ref="A30:D30"/>
    <mergeCell ref="A31:B31"/>
    <mergeCell ref="A32:B32"/>
    <mergeCell ref="A33:B33"/>
    <mergeCell ref="A12:C12"/>
    <mergeCell ref="A1:G1"/>
    <mergeCell ref="A8:C8"/>
    <mergeCell ref="A9:C9"/>
    <mergeCell ref="A10:C10"/>
    <mergeCell ref="A11:C11"/>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1"/>
  <sheetViews>
    <sheetView topLeftCell="A4" workbookViewId="0">
      <selection activeCell="D20" sqref="D20"/>
    </sheetView>
  </sheetViews>
  <sheetFormatPr defaultColWidth="11" defaultRowHeight="15.75"/>
  <cols>
    <col min="1" max="7" width="37.875" style="1" customWidth="1"/>
    <col min="9" max="9" width="13.125" customWidth="1"/>
  </cols>
  <sheetData>
    <row r="1" spans="1:9" ht="57" customHeight="1">
      <c r="A1" s="61" t="s">
        <v>52</v>
      </c>
      <c r="B1" s="62"/>
      <c r="C1" s="62"/>
      <c r="D1" s="62"/>
      <c r="E1" s="62"/>
      <c r="F1" s="62"/>
      <c r="G1" s="62"/>
    </row>
    <row r="2" spans="1:9" ht="57" customHeight="1">
      <c r="A2" s="9" t="s">
        <v>11</v>
      </c>
      <c r="B2" s="10" t="s">
        <v>5</v>
      </c>
      <c r="C2" s="10" t="s">
        <v>6</v>
      </c>
      <c r="D2" s="10" t="s">
        <v>7</v>
      </c>
      <c r="E2" s="10" t="s">
        <v>8</v>
      </c>
      <c r="F2" s="10" t="s">
        <v>38</v>
      </c>
      <c r="G2" s="10" t="s">
        <v>39</v>
      </c>
      <c r="H2" s="2"/>
      <c r="I2" s="2"/>
    </row>
    <row r="3" spans="1:9" ht="57" customHeight="1">
      <c r="A3" s="11" t="s">
        <v>12</v>
      </c>
      <c r="B3" s="12">
        <v>170</v>
      </c>
      <c r="C3" s="12">
        <v>505</v>
      </c>
      <c r="D3" s="12">
        <v>875</v>
      </c>
      <c r="E3" s="12">
        <v>1620</v>
      </c>
      <c r="F3" s="12">
        <v>2360</v>
      </c>
      <c r="G3" s="12">
        <v>3375</v>
      </c>
    </row>
    <row r="4" spans="1:9" ht="57" customHeight="1">
      <c r="A4" s="11" t="s">
        <v>2</v>
      </c>
      <c r="B4" s="12">
        <v>170</v>
      </c>
      <c r="C4" s="12">
        <v>470</v>
      </c>
      <c r="D4" s="12">
        <v>675</v>
      </c>
      <c r="E4" s="12">
        <v>1010</v>
      </c>
      <c r="F4" s="12">
        <v>1350</v>
      </c>
      <c r="G4" s="12">
        <v>1485</v>
      </c>
    </row>
    <row r="5" spans="1:9" ht="57" customHeight="1">
      <c r="A5" s="11" t="s">
        <v>3</v>
      </c>
      <c r="B5" s="12">
        <v>40</v>
      </c>
      <c r="C5" s="12">
        <v>135</v>
      </c>
      <c r="D5" s="12">
        <v>200</v>
      </c>
      <c r="E5" s="12">
        <v>335</v>
      </c>
      <c r="F5" s="12">
        <v>470</v>
      </c>
      <c r="G5" s="12">
        <v>675</v>
      </c>
    </row>
    <row r="6" spans="1:9" ht="57" customHeight="1">
      <c r="A6" s="11" t="s">
        <v>4</v>
      </c>
      <c r="B6" s="12">
        <v>135</v>
      </c>
      <c r="C6" s="12">
        <v>405</v>
      </c>
      <c r="D6" s="12">
        <v>710</v>
      </c>
      <c r="E6" s="12">
        <v>1280</v>
      </c>
      <c r="F6" s="12">
        <v>1820</v>
      </c>
      <c r="G6" s="12">
        <v>2700</v>
      </c>
    </row>
    <row r="7" spans="1:9" ht="27.95" customHeight="1">
      <c r="A7" s="3"/>
      <c r="B7" s="4"/>
      <c r="C7" s="4"/>
      <c r="D7" s="4"/>
      <c r="E7" s="4"/>
      <c r="F7" s="4"/>
      <c r="G7" s="4"/>
    </row>
    <row r="8" spans="1:9" s="2" customFormat="1" ht="42.95" customHeight="1">
      <c r="A8" s="55" t="s">
        <v>43</v>
      </c>
      <c r="B8" s="55"/>
      <c r="C8" s="55"/>
      <c r="D8" s="16">
        <v>0</v>
      </c>
      <c r="E8" s="19" t="s">
        <v>44</v>
      </c>
      <c r="F8" s="18"/>
    </row>
    <row r="9" spans="1:9" s="2" customFormat="1" ht="42.95" customHeight="1">
      <c r="A9" s="63" t="s">
        <v>13</v>
      </c>
      <c r="B9" s="63"/>
      <c r="C9" s="63"/>
      <c r="D9" s="41">
        <f>IF($D$8&gt;=520000,30%,0)+IF($D$8&gt;=1000000,39%,0)+IF($D$8&gt;=2000000,50.7%,0)+IF($D$8&gt;=4000000,65.91%,0)+IF($D$8&gt;=8000000,85.68%,0)</f>
        <v>0</v>
      </c>
      <c r="E9"/>
      <c r="F9"/>
      <c r="G9"/>
    </row>
    <row r="10" spans="1:9" s="2" customFormat="1" ht="42.95" customHeight="1">
      <c r="A10" s="54" t="s">
        <v>45</v>
      </c>
      <c r="B10" s="54"/>
      <c r="C10" s="54"/>
      <c r="D10" s="13">
        <v>0</v>
      </c>
      <c r="E10"/>
      <c r="F10"/>
      <c r="G10"/>
    </row>
    <row r="11" spans="1:9" s="2" customFormat="1" ht="42.95" customHeight="1">
      <c r="A11" s="56" t="s">
        <v>15</v>
      </c>
      <c r="B11" s="56"/>
      <c r="C11" s="56"/>
      <c r="D11" s="14">
        <v>0</v>
      </c>
      <c r="E11"/>
      <c r="F11"/>
      <c r="G11"/>
    </row>
    <row r="12" spans="1:9" s="2" customFormat="1" ht="42.95" customHeight="1">
      <c r="A12" s="54" t="s">
        <v>33</v>
      </c>
      <c r="B12" s="54"/>
      <c r="C12" s="54"/>
      <c r="D12" s="14">
        <v>0</v>
      </c>
      <c r="E12"/>
      <c r="F12"/>
      <c r="G12"/>
    </row>
    <row r="13" spans="1:9" s="2" customFormat="1" ht="42.95" customHeight="1">
      <c r="A13" s="54" t="s">
        <v>144</v>
      </c>
      <c r="B13" s="54"/>
      <c r="C13" s="54"/>
      <c r="D13" s="14">
        <v>0</v>
      </c>
      <c r="E13"/>
      <c r="F13"/>
      <c r="G13"/>
    </row>
    <row r="14" spans="1:9" s="2" customFormat="1" ht="42.95" customHeight="1">
      <c r="A14" s="54" t="s">
        <v>34</v>
      </c>
      <c r="B14" s="54"/>
      <c r="C14" s="54"/>
      <c r="D14" s="14">
        <v>0</v>
      </c>
      <c r="E14"/>
      <c r="F14"/>
      <c r="G14"/>
    </row>
    <row r="15" spans="1:9" s="5" customFormat="1" ht="42.95" customHeight="1">
      <c r="A15" s="57" t="s">
        <v>14</v>
      </c>
      <c r="B15" s="57"/>
      <c r="C15" s="57"/>
      <c r="D15" s="6">
        <f>D9+D10+D11+D13+D14</f>
        <v>0</v>
      </c>
      <c r="E15"/>
      <c r="F15"/>
      <c r="G15"/>
    </row>
    <row r="16" spans="1:9" ht="27.95" customHeight="1">
      <c r="A16" s="3"/>
      <c r="B16" s="3"/>
      <c r="C16" s="3"/>
      <c r="D16" s="3"/>
      <c r="E16"/>
      <c r="F16"/>
      <c r="G16"/>
      <c r="H16" s="2"/>
      <c r="I16" s="2"/>
    </row>
    <row r="17" spans="1:9" ht="27.95" customHeight="1">
      <c r="A17" s="60" t="s">
        <v>46</v>
      </c>
      <c r="B17" s="60"/>
      <c r="C17" s="60"/>
      <c r="D17" s="60"/>
      <c r="E17" s="2"/>
      <c r="F17" s="2"/>
      <c r="G17" s="2"/>
      <c r="H17" s="2"/>
      <c r="I17" s="2"/>
    </row>
    <row r="18" spans="1:9" ht="27.95" customHeight="1">
      <c r="A18" s="8" t="s">
        <v>1</v>
      </c>
      <c r="B18" s="15" t="s">
        <v>47</v>
      </c>
      <c r="C18" s="8" t="s">
        <v>3</v>
      </c>
      <c r="D18" s="15" t="s">
        <v>47</v>
      </c>
      <c r="E18"/>
      <c r="F18"/>
      <c r="G18"/>
      <c r="H18" s="2"/>
      <c r="I18" s="2"/>
    </row>
    <row r="19" spans="1:9" ht="27.95" customHeight="1">
      <c r="A19" s="8" t="s">
        <v>26</v>
      </c>
      <c r="B19" s="15" t="s">
        <v>47</v>
      </c>
      <c r="C19" s="8" t="s">
        <v>4</v>
      </c>
      <c r="D19" s="15" t="s">
        <v>47</v>
      </c>
      <c r="E19"/>
      <c r="F19"/>
      <c r="G19"/>
      <c r="H19" s="2"/>
      <c r="I19" s="2"/>
    </row>
    <row r="20" spans="1:9" ht="27.95" customHeight="1">
      <c r="A20" s="8" t="s">
        <v>36</v>
      </c>
      <c r="B20" s="15" t="s">
        <v>47</v>
      </c>
      <c r="C20" s="8" t="s">
        <v>89</v>
      </c>
      <c r="D20" s="15" t="s">
        <v>90</v>
      </c>
      <c r="E20"/>
      <c r="F20"/>
      <c r="G20"/>
      <c r="H20" s="2"/>
      <c r="I20" s="2"/>
    </row>
    <row r="21" spans="1:9" ht="27.95" customHeight="1">
      <c r="A21"/>
      <c r="B21"/>
      <c r="C21" s="3"/>
      <c r="D21" s="3"/>
      <c r="E21"/>
      <c r="F21"/>
      <c r="G21"/>
      <c r="H21" s="2"/>
      <c r="I21" s="2"/>
    </row>
    <row r="22" spans="1:9" ht="27.95" customHeight="1">
      <c r="A22" s="58" t="s">
        <v>40</v>
      </c>
      <c r="B22" s="58"/>
      <c r="C22" s="58"/>
      <c r="D22" s="58"/>
      <c r="E22"/>
      <c r="F22"/>
      <c r="G22"/>
      <c r="H22" s="2"/>
      <c r="I22" s="2"/>
    </row>
    <row r="23" spans="1:9" ht="27.95" customHeight="1">
      <c r="A23" s="20" t="s">
        <v>18</v>
      </c>
      <c r="B23" s="26"/>
      <c r="C23" s="20" t="s">
        <v>17</v>
      </c>
      <c r="D23" s="26"/>
      <c r="E23"/>
      <c r="F23"/>
      <c r="G23"/>
      <c r="H23" s="2"/>
      <c r="I23" s="2"/>
    </row>
    <row r="24" spans="1:9" ht="27.95" customHeight="1">
      <c r="A24" s="20" t="s">
        <v>19</v>
      </c>
      <c r="B24" s="26"/>
      <c r="C24" s="20" t="s">
        <v>20</v>
      </c>
      <c r="D24" s="26"/>
      <c r="E24"/>
      <c r="F24"/>
      <c r="G24"/>
      <c r="H24" s="2"/>
      <c r="I24" s="2"/>
    </row>
    <row r="25" spans="1:9" ht="27.95" customHeight="1">
      <c r="A25" s="20" t="s">
        <v>21</v>
      </c>
      <c r="B25" s="26"/>
      <c r="C25" s="20" t="s">
        <v>22</v>
      </c>
      <c r="D25" s="38">
        <f>D8</f>
        <v>0</v>
      </c>
      <c r="E25"/>
      <c r="F25"/>
      <c r="G25"/>
    </row>
    <row r="26" spans="1:9" ht="27.95" customHeight="1">
      <c r="A26" s="59" t="s">
        <v>31</v>
      </c>
      <c r="B26" s="59"/>
      <c r="C26" s="59"/>
      <c r="D26" s="59"/>
      <c r="E26"/>
      <c r="F26"/>
      <c r="G26"/>
    </row>
    <row r="27" spans="1:9" ht="27.95" customHeight="1">
      <c r="A27" s="21" t="s">
        <v>25</v>
      </c>
      <c r="B27" s="20"/>
      <c r="C27" s="20" t="s">
        <v>24</v>
      </c>
      <c r="D27" s="22">
        <v>0</v>
      </c>
      <c r="E27"/>
      <c r="F27"/>
      <c r="G27"/>
    </row>
    <row r="28" spans="1:9" ht="27.95" customHeight="1">
      <c r="A28" s="21" t="s">
        <v>27</v>
      </c>
      <c r="B28" s="20"/>
      <c r="C28" s="20" t="s">
        <v>24</v>
      </c>
      <c r="D28" s="22">
        <v>0</v>
      </c>
      <c r="E28"/>
      <c r="F28"/>
      <c r="G28"/>
    </row>
    <row r="29" spans="1:9" ht="27.95" customHeight="1">
      <c r="A29" s="44" t="s">
        <v>28</v>
      </c>
      <c r="B29" s="45"/>
      <c r="C29" s="20" t="s">
        <v>24</v>
      </c>
      <c r="D29" s="22">
        <v>0</v>
      </c>
      <c r="E29"/>
      <c r="F29"/>
      <c r="G29"/>
    </row>
    <row r="30" spans="1:9" ht="27.95" customHeight="1">
      <c r="A30" s="50"/>
      <c r="B30" s="51"/>
      <c r="C30" s="51"/>
      <c r="D30" s="52"/>
      <c r="E30"/>
      <c r="F30"/>
      <c r="G30"/>
    </row>
    <row r="31" spans="1:9" ht="27.95" customHeight="1">
      <c r="A31" s="44" t="s">
        <v>1</v>
      </c>
      <c r="B31" s="45"/>
      <c r="C31" s="20" t="s">
        <v>24</v>
      </c>
      <c r="D31" s="23">
        <f>IF(AND($B18="S",$D$8&lt;=1100,$D$8&gt;0),$B3+($B3*$D$15),0)+IF(AND($B18="S",$D$8&gt;1100.01,$D$8&lt;=5200),$C3+($C3*$D$15),0)+IF(AND($B18="S",$D$8&gt;5200.01,$D$8&lt;=26000),$D3+($D3*$D$15),0)+IF(AND($B18="S",$D$8&gt;26000.01,$D$8&lt;=52000),$E3+($E3*$D$15),0)+IF(AND($B18="S",$D$8&gt;52000.01,$D$8&lt;=260000),$F3+($F3*$D$15),0)+IF(AND($B18="S",$D$8&gt;260000.01),$G3+($G3*$D$15),0)</f>
        <v>0</v>
      </c>
      <c r="E31"/>
      <c r="F31"/>
      <c r="G31"/>
    </row>
    <row r="32" spans="1:9" ht="27.95" customHeight="1">
      <c r="A32" s="44" t="s">
        <v>2</v>
      </c>
      <c r="B32" s="45"/>
      <c r="C32" s="20" t="s">
        <v>24</v>
      </c>
      <c r="D32" s="23">
        <f>IF(AND($B19="S",$D$8&lt;=1100,$D$8&gt;0),$B4+($B4*$D$15),0)+IF(AND($B19="S",$D$8&gt;1100.01,$D$8&lt;=5200),$C4+($C4*$D$15),0)+IF(AND($B19="S",$D$8&gt;5200.01,$D$8&lt;=26000),$D4+($D4*$D$15),0)+IF(AND($B19="S",$D$8&gt;26000.01,$D$8&lt;=52000),$E4+($E4*$D$15),0)+IF(AND($B19="S",$D$8&gt;52000.01,$D$8&lt;=260000),$F4+($F4*$D$15),0)+IF(AND($B19="S",$D$8&gt;260000.01),$G4+($G4*$D$15),0)</f>
        <v>0</v>
      </c>
      <c r="E32"/>
      <c r="F32"/>
      <c r="G32"/>
    </row>
    <row r="33" spans="1:7" ht="27.95" customHeight="1">
      <c r="A33" s="44" t="s">
        <v>3</v>
      </c>
      <c r="B33" s="45"/>
      <c r="C33" s="20" t="s">
        <v>24</v>
      </c>
      <c r="D33" s="23">
        <f>IF(AND($D18="S",$D$8&lt;=1100,$D$8&gt;0),$B5+($B5*$D$15),0)+IF(AND($D18="S",$D$8&gt;1100.01,$D$8&lt;=5200),$C5+($C5*$D$15),0)+IF(AND($D18="S",$D$8&gt;5200.01,$D$8&lt;=26000),$D5+($D5*$D$15),0)+IF(AND($D18="S",$D$8&gt;26000.01,$D$8&lt;=52000),$E5+($E5*$D$15),0)+IF(AND($D18="S",$D$8&gt;52000.01,$D$8&lt;=260000),$F5+($F5*$D$15),0)+IF(AND($D18="S",$D$8&gt;260000.01),$G5+($G5*$D$15),0)</f>
        <v>0</v>
      </c>
      <c r="E33"/>
      <c r="F33"/>
      <c r="G33"/>
    </row>
    <row r="34" spans="1:7" ht="27.95" customHeight="1">
      <c r="A34" s="44" t="s">
        <v>4</v>
      </c>
      <c r="B34" s="45"/>
      <c r="C34" s="20" t="s">
        <v>24</v>
      </c>
      <c r="D34" s="23">
        <f>((IF(AND($D19="S",$D$8&lt;=1100,$D$8&gt;0),$B6+($B6*$D$15),0)+IF(AND($D19="S",$D$8&gt;1100.01,$D$8&lt;=5200),$C6+($C6*$D$15),0)+IF(AND($D19="S",$D$8&gt;5200.01,$D$8&lt;=26000),$D6+($D6*$D$15),0)+IF(AND($D19="S",$D$8&gt;26000.01,$D$8&lt;=52000),$E6+($E6*$D$15),0)+IF(AND($D19="S",$D$8&gt;52000.01,$D$8&lt;=260000),$F6+($F6*$D$15),0)+IF(AND($D19="S",$D$8&gt;260000.01),$G6+($G6*$D$15),0))*D12)+(IF(AND($D19="S",$D$8&lt;=1100,$D$8&gt;0),$B6+($B6*$D$15),0)+IF(AND($D19="S",$D$8&gt;1100.01,$D$8&lt;=5200),$C6+($C6*$D$15),0)+IF(AND($D19="S",$D$8&gt;5200.01,$D$8&lt;=26000),$D6+($D6*$D$15),0)+IF(AND($D19="S",$D$8&gt;26000.01,$D$8&lt;=52000),$E6+($E6*$D$15),0)+IF(AND($D19="S",$D$8&gt;52000.01,$D$8&lt;=260000),$F6+($F6*$D$15),0)+IF(AND($D19="S",$D$8&gt;260000.01),$G6+($G6*$D$15),0))</f>
        <v>0</v>
      </c>
      <c r="E34"/>
      <c r="F34"/>
      <c r="G34"/>
    </row>
    <row r="35" spans="1:7" ht="27.95" customHeight="1">
      <c r="A35" s="44" t="s">
        <v>48</v>
      </c>
      <c r="B35" s="45"/>
      <c r="C35" s="20" t="s">
        <v>24</v>
      </c>
      <c r="D35" s="23">
        <f>SUM(D31:D34)*0.15</f>
        <v>0</v>
      </c>
      <c r="E35"/>
      <c r="F35"/>
      <c r="G35"/>
    </row>
    <row r="36" spans="1:7" ht="27.95" customHeight="1">
      <c r="A36" s="50"/>
      <c r="B36" s="51"/>
      <c r="C36" s="51"/>
      <c r="D36" s="52"/>
      <c r="E36"/>
      <c r="F36"/>
      <c r="G36"/>
    </row>
    <row r="37" spans="1:7" ht="27.95" customHeight="1">
      <c r="A37" s="46" t="s">
        <v>30</v>
      </c>
      <c r="B37" s="47"/>
      <c r="C37" s="20" t="s">
        <v>24</v>
      </c>
      <c r="D37" s="23">
        <f>SUM(D28:D35)</f>
        <v>0</v>
      </c>
      <c r="E37"/>
      <c r="F37"/>
      <c r="G37"/>
    </row>
    <row r="38" spans="1:7" ht="27.95" customHeight="1">
      <c r="A38" s="46" t="s">
        <v>49</v>
      </c>
      <c r="B38" s="47"/>
      <c r="C38" s="20" t="s">
        <v>24</v>
      </c>
      <c r="D38" s="23">
        <f>D37*0.04</f>
        <v>0</v>
      </c>
      <c r="E38"/>
      <c r="F38"/>
      <c r="G38"/>
    </row>
    <row r="39" spans="1:7" ht="27.95" customHeight="1">
      <c r="A39" s="46" t="s">
        <v>50</v>
      </c>
      <c r="B39" s="47"/>
      <c r="C39" s="20" t="s">
        <v>24</v>
      </c>
      <c r="D39" s="23">
        <f>IF($D$20="S",((D37+D38)*0.22),0)</f>
        <v>0</v>
      </c>
      <c r="E39"/>
      <c r="F39"/>
      <c r="G39"/>
    </row>
    <row r="40" spans="1:7" ht="27.95" customHeight="1">
      <c r="A40" s="46" t="s">
        <v>10</v>
      </c>
      <c r="B40" s="47"/>
      <c r="C40" s="20" t="s">
        <v>24</v>
      </c>
      <c r="D40" s="23">
        <f>SUM(D37:D39)</f>
        <v>0</v>
      </c>
      <c r="E40"/>
      <c r="F40"/>
      <c r="G40"/>
    </row>
    <row r="41" spans="1:7" ht="27.95" customHeight="1">
      <c r="A41" s="46" t="s">
        <v>35</v>
      </c>
      <c r="B41" s="47"/>
      <c r="C41" s="20" t="s">
        <v>24</v>
      </c>
      <c r="D41" s="23">
        <f>IF(B20="S",D37*-0.2,0)</f>
        <v>0</v>
      </c>
      <c r="E41"/>
      <c r="F41"/>
      <c r="G41"/>
    </row>
    <row r="42" spans="1:7" ht="27.95" customHeight="1">
      <c r="A42" s="46" t="s">
        <v>23</v>
      </c>
      <c r="B42" s="47"/>
      <c r="C42" s="20" t="s">
        <v>24</v>
      </c>
      <c r="D42" s="23">
        <f>D27</f>
        <v>0</v>
      </c>
      <c r="E42"/>
      <c r="F42"/>
      <c r="G42"/>
    </row>
    <row r="43" spans="1:7" ht="27.95" customHeight="1">
      <c r="A43" s="48" t="s">
        <v>32</v>
      </c>
      <c r="B43" s="49"/>
      <c r="C43" s="24" t="s">
        <v>24</v>
      </c>
      <c r="D43" s="25">
        <f>SUM(D40:D42)</f>
        <v>0</v>
      </c>
      <c r="E43"/>
      <c r="F43"/>
      <c r="G43"/>
    </row>
    <row r="44" spans="1:7" ht="18">
      <c r="A44" s="7"/>
      <c r="B44" s="7"/>
      <c r="C44" s="7"/>
      <c r="D44" s="7"/>
      <c r="E44" s="7"/>
      <c r="F44" s="7"/>
      <c r="G44" s="7"/>
    </row>
    <row r="45" spans="1:7" ht="18">
      <c r="A45" s="7"/>
      <c r="B45" s="7"/>
      <c r="C45" s="7"/>
      <c r="D45" s="7"/>
      <c r="E45" s="7"/>
      <c r="F45" s="7"/>
      <c r="G45" s="7"/>
    </row>
    <row r="46" spans="1:7" ht="18">
      <c r="A46" s="7"/>
      <c r="B46" s="7"/>
      <c r="C46" s="7"/>
      <c r="D46" s="7"/>
      <c r="E46" s="7"/>
      <c r="F46" s="7"/>
      <c r="G46" s="7"/>
    </row>
    <row r="47" spans="1:7" ht="18">
      <c r="A47" s="7"/>
      <c r="B47" s="7"/>
      <c r="C47" s="7"/>
      <c r="D47" s="7"/>
      <c r="E47" s="7"/>
      <c r="F47" s="7"/>
      <c r="G47" s="7"/>
    </row>
    <row r="48" spans="1:7" ht="18">
      <c r="A48" s="7"/>
      <c r="B48" s="7"/>
      <c r="C48" s="7"/>
      <c r="D48" s="7"/>
      <c r="E48" s="7"/>
      <c r="F48" s="7"/>
      <c r="G48" s="7"/>
    </row>
    <row r="49" spans="1:7" ht="18">
      <c r="A49" s="7"/>
      <c r="B49" s="7"/>
      <c r="C49" s="7"/>
      <c r="D49" s="7"/>
      <c r="E49" s="7"/>
      <c r="F49" s="7"/>
      <c r="G49" s="7"/>
    </row>
    <row r="50" spans="1:7" ht="18">
      <c r="A50" s="7"/>
      <c r="B50" s="7"/>
      <c r="C50" s="7"/>
      <c r="D50" s="7"/>
      <c r="E50" s="7"/>
      <c r="F50" s="7"/>
      <c r="G50" s="7"/>
    </row>
    <row r="51" spans="1:7" ht="18">
      <c r="A51" s="7"/>
      <c r="B51" s="7"/>
      <c r="C51" s="7"/>
      <c r="D51" s="7"/>
      <c r="E51" s="7"/>
      <c r="F51" s="7"/>
      <c r="G51" s="7"/>
    </row>
    <row r="52" spans="1:7" ht="18">
      <c r="A52" s="7"/>
      <c r="B52" s="7"/>
      <c r="C52" s="7"/>
      <c r="D52" s="7"/>
      <c r="E52" s="7"/>
      <c r="F52" s="7"/>
      <c r="G52" s="7"/>
    </row>
    <row r="53" spans="1:7" ht="18">
      <c r="A53" s="7"/>
      <c r="B53" s="7"/>
      <c r="C53" s="7"/>
      <c r="D53" s="7"/>
      <c r="E53" s="7"/>
      <c r="F53" s="7"/>
      <c r="G53" s="7"/>
    </row>
    <row r="54" spans="1:7" ht="18">
      <c r="A54" s="7"/>
      <c r="B54" s="7"/>
      <c r="C54" s="7"/>
      <c r="D54" s="7"/>
      <c r="E54" s="7"/>
      <c r="F54" s="7"/>
      <c r="G54" s="7"/>
    </row>
    <row r="55" spans="1:7" ht="18">
      <c r="A55" s="7"/>
      <c r="B55" s="7"/>
      <c r="C55" s="7"/>
      <c r="D55" s="7"/>
      <c r="E55" s="7"/>
      <c r="F55" s="7"/>
      <c r="G55" s="7"/>
    </row>
    <row r="56" spans="1:7" ht="18">
      <c r="A56" s="7"/>
      <c r="B56" s="7"/>
      <c r="C56" s="7"/>
      <c r="D56" s="7"/>
      <c r="E56" s="7"/>
      <c r="F56" s="7"/>
      <c r="G56" s="7"/>
    </row>
    <row r="57" spans="1:7" ht="18">
      <c r="A57" s="7"/>
      <c r="B57" s="7"/>
      <c r="C57" s="7"/>
      <c r="D57" s="7"/>
      <c r="E57" s="7"/>
      <c r="F57" s="7"/>
      <c r="G57" s="7"/>
    </row>
    <row r="58" spans="1:7" ht="18">
      <c r="A58" s="7"/>
      <c r="B58" s="7"/>
      <c r="C58" s="7"/>
      <c r="D58" s="7"/>
      <c r="E58" s="7"/>
      <c r="F58" s="7"/>
      <c r="G58" s="7"/>
    </row>
    <row r="59" spans="1:7" ht="18">
      <c r="A59" s="7"/>
      <c r="B59" s="7"/>
      <c r="C59" s="7"/>
      <c r="D59" s="7"/>
      <c r="E59" s="7"/>
      <c r="F59" s="7"/>
      <c r="G59" s="7"/>
    </row>
    <row r="60" spans="1:7" ht="18">
      <c r="A60" s="7"/>
      <c r="B60" s="7"/>
      <c r="C60" s="7"/>
      <c r="D60" s="7"/>
      <c r="E60" s="7"/>
      <c r="F60" s="7"/>
      <c r="G60" s="7"/>
    </row>
    <row r="61" spans="1:7" ht="18">
      <c r="A61" s="7"/>
      <c r="B61" s="7"/>
      <c r="C61" s="7"/>
      <c r="D61" s="7"/>
      <c r="E61" s="7"/>
      <c r="F61" s="7"/>
      <c r="G61" s="7"/>
    </row>
  </sheetData>
  <sheetProtection password="8F75" sheet="1" objects="1" scenarios="1" selectLockedCells="1"/>
  <dataConsolidate/>
  <mergeCells count="27">
    <mergeCell ref="A41:B41"/>
    <mergeCell ref="A42:B42"/>
    <mergeCell ref="A43:B43"/>
    <mergeCell ref="A35:B35"/>
    <mergeCell ref="A36:D36"/>
    <mergeCell ref="A37:B37"/>
    <mergeCell ref="A38:B38"/>
    <mergeCell ref="A39:B39"/>
    <mergeCell ref="A40:B40"/>
    <mergeCell ref="A34:B34"/>
    <mergeCell ref="A13:C13"/>
    <mergeCell ref="A14:C14"/>
    <mergeCell ref="A15:C15"/>
    <mergeCell ref="A17:D17"/>
    <mergeCell ref="A22:D22"/>
    <mergeCell ref="A26:D26"/>
    <mergeCell ref="A29:B29"/>
    <mergeCell ref="A30:D30"/>
    <mergeCell ref="A31:B31"/>
    <mergeCell ref="A32:B32"/>
    <mergeCell ref="A33:B33"/>
    <mergeCell ref="A12:C12"/>
    <mergeCell ref="A1:G1"/>
    <mergeCell ref="A8:C8"/>
    <mergeCell ref="A9:C9"/>
    <mergeCell ref="A10:C10"/>
    <mergeCell ref="A11:C11"/>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53"/>
  <sheetViews>
    <sheetView workbookViewId="0">
      <selection activeCell="B15" sqref="B15"/>
    </sheetView>
  </sheetViews>
  <sheetFormatPr defaultColWidth="11" defaultRowHeight="15.75"/>
  <cols>
    <col min="1" max="6" width="37.875" style="1" customWidth="1"/>
    <col min="8" max="8" width="13.125" customWidth="1"/>
  </cols>
  <sheetData>
    <row r="1" spans="1:8" ht="57" customHeight="1">
      <c r="A1" s="61" t="s">
        <v>56</v>
      </c>
      <c r="B1" s="62"/>
      <c r="C1" s="62"/>
      <c r="D1" s="62"/>
      <c r="E1" s="62"/>
      <c r="F1" s="62"/>
    </row>
    <row r="2" spans="1:8" ht="57" customHeight="1">
      <c r="A2" s="9" t="s">
        <v>11</v>
      </c>
      <c r="B2" s="10" t="s">
        <v>54</v>
      </c>
      <c r="C2" s="10" t="s">
        <v>7</v>
      </c>
      <c r="D2" s="10" t="s">
        <v>8</v>
      </c>
      <c r="E2" s="10" t="s">
        <v>38</v>
      </c>
      <c r="F2" s="10" t="s">
        <v>39</v>
      </c>
      <c r="G2" s="2"/>
      <c r="H2" s="2"/>
    </row>
    <row r="3" spans="1:8" ht="57" customHeight="1">
      <c r="A3" s="11" t="s">
        <v>53</v>
      </c>
      <c r="B3" s="12">
        <v>135</v>
      </c>
      <c r="C3" s="12">
        <v>225</v>
      </c>
      <c r="D3" s="12">
        <v>315</v>
      </c>
      <c r="E3" s="12">
        <v>405</v>
      </c>
      <c r="F3" s="12">
        <v>540</v>
      </c>
    </row>
    <row r="4" spans="1:8" ht="27.95" customHeight="1">
      <c r="A4" s="3"/>
      <c r="B4" s="4"/>
      <c r="C4" s="4"/>
      <c r="D4" s="4"/>
      <c r="E4" s="4"/>
      <c r="F4" s="4"/>
    </row>
    <row r="5" spans="1:8" s="2" customFormat="1" ht="42.95" customHeight="1">
      <c r="A5" s="55" t="s">
        <v>43</v>
      </c>
      <c r="B5" s="55"/>
      <c r="C5" s="55"/>
      <c r="D5" s="16">
        <v>0</v>
      </c>
      <c r="E5" s="19" t="s">
        <v>44</v>
      </c>
    </row>
    <row r="6" spans="1:8" s="2" customFormat="1" ht="42.95" customHeight="1">
      <c r="A6" s="63" t="s">
        <v>13</v>
      </c>
      <c r="B6" s="63"/>
      <c r="C6" s="63"/>
      <c r="D6" s="41">
        <f>IF($D$5&gt;=520000,30%,0)+IF($D$5&gt;=1000000,39%,0)+IF($D$5&gt;=2000000,50.7%,0)+IF($D$5&gt;=4000000,65.91%,0)+IF($D$5&gt;=8000000,85.68%,0)</f>
        <v>0</v>
      </c>
      <c r="E6"/>
      <c r="F6"/>
    </row>
    <row r="7" spans="1:8" s="2" customFormat="1" ht="42.95" customHeight="1">
      <c r="A7" s="54" t="s">
        <v>45</v>
      </c>
      <c r="B7" s="54"/>
      <c r="C7" s="54"/>
      <c r="D7" s="13">
        <v>0</v>
      </c>
      <c r="E7"/>
      <c r="F7"/>
    </row>
    <row r="8" spans="1:8" s="2" customFormat="1" ht="42.95" customHeight="1">
      <c r="A8" s="56" t="s">
        <v>15</v>
      </c>
      <c r="B8" s="56"/>
      <c r="C8" s="56"/>
      <c r="D8" s="14">
        <v>0</v>
      </c>
      <c r="E8"/>
      <c r="F8"/>
    </row>
    <row r="9" spans="1:8" s="2" customFormat="1" ht="42.95" customHeight="1">
      <c r="A9" s="54" t="s">
        <v>144</v>
      </c>
      <c r="B9" s="54"/>
      <c r="C9" s="54"/>
      <c r="D9" s="14">
        <v>0</v>
      </c>
      <c r="E9"/>
      <c r="F9"/>
    </row>
    <row r="10" spans="1:8" s="2" customFormat="1" ht="42.95" customHeight="1">
      <c r="A10" s="54" t="s">
        <v>113</v>
      </c>
      <c r="B10" s="54"/>
      <c r="C10" s="54"/>
      <c r="D10" s="14">
        <v>0</v>
      </c>
      <c r="E10"/>
      <c r="F10"/>
    </row>
    <row r="11" spans="1:8" s="5" customFormat="1" ht="42.95" customHeight="1">
      <c r="A11" s="57" t="s">
        <v>14</v>
      </c>
      <c r="B11" s="57"/>
      <c r="C11" s="57"/>
      <c r="D11" s="6">
        <f>D6+D7+D8+D9+D10</f>
        <v>0</v>
      </c>
      <c r="E11"/>
      <c r="F11"/>
    </row>
    <row r="12" spans="1:8" ht="27.95" customHeight="1">
      <c r="A12" s="3"/>
      <c r="B12" s="3"/>
      <c r="C12" s="3"/>
      <c r="D12" s="3"/>
      <c r="E12"/>
      <c r="F12"/>
      <c r="G12" s="2"/>
      <c r="H12" s="2"/>
    </row>
    <row r="13" spans="1:8" ht="27.95" customHeight="1">
      <c r="A13" s="60" t="s">
        <v>46</v>
      </c>
      <c r="B13" s="60"/>
      <c r="C13" s="60"/>
      <c r="D13" s="60"/>
      <c r="E13" s="2"/>
      <c r="F13" s="2"/>
      <c r="G13" s="2"/>
      <c r="H13" s="2"/>
    </row>
    <row r="14" spans="1:8" ht="27.95" customHeight="1">
      <c r="A14" s="8" t="s">
        <v>55</v>
      </c>
      <c r="B14" s="15" t="s">
        <v>47</v>
      </c>
      <c r="C14" s="8" t="s">
        <v>36</v>
      </c>
      <c r="D14" s="15" t="s">
        <v>47</v>
      </c>
      <c r="E14"/>
      <c r="F14"/>
      <c r="G14" s="2"/>
      <c r="H14" s="2"/>
    </row>
    <row r="15" spans="1:8" ht="27.95" customHeight="1">
      <c r="A15" s="8" t="s">
        <v>89</v>
      </c>
      <c r="B15" s="15" t="s">
        <v>90</v>
      </c>
      <c r="C15"/>
      <c r="D15"/>
      <c r="E15"/>
      <c r="F15"/>
      <c r="G15" s="2"/>
      <c r="H15" s="2"/>
    </row>
    <row r="16" spans="1:8" ht="27.95" customHeight="1">
      <c r="A16"/>
      <c r="B16"/>
      <c r="C16"/>
      <c r="D16"/>
      <c r="E16"/>
      <c r="F16"/>
      <c r="G16" s="2"/>
      <c r="H16" s="2"/>
    </row>
    <row r="17" spans="1:8" ht="27.95" customHeight="1">
      <c r="A17" s="58" t="s">
        <v>40</v>
      </c>
      <c r="B17" s="58"/>
      <c r="C17" s="58"/>
      <c r="D17" s="58"/>
      <c r="E17"/>
      <c r="F17"/>
      <c r="G17" s="2"/>
      <c r="H17" s="2"/>
    </row>
    <row r="18" spans="1:8" ht="27.95" customHeight="1">
      <c r="A18" s="20" t="s">
        <v>18</v>
      </c>
      <c r="B18" s="26"/>
      <c r="C18" s="20" t="s">
        <v>17</v>
      </c>
      <c r="D18" s="26"/>
      <c r="E18"/>
      <c r="F18"/>
      <c r="G18" s="2"/>
      <c r="H18" s="2"/>
    </row>
    <row r="19" spans="1:8" ht="27.95" customHeight="1">
      <c r="A19" s="20" t="s">
        <v>19</v>
      </c>
      <c r="B19" s="26"/>
      <c r="C19" s="20" t="s">
        <v>20</v>
      </c>
      <c r="D19" s="26"/>
      <c r="E19"/>
      <c r="F19"/>
      <c r="G19" s="2"/>
      <c r="H19" s="2"/>
    </row>
    <row r="20" spans="1:8" ht="27.95" customHeight="1">
      <c r="A20" s="20" t="s">
        <v>21</v>
      </c>
      <c r="B20" s="26"/>
      <c r="C20" s="20" t="s">
        <v>22</v>
      </c>
      <c r="D20" s="38">
        <f>D5</f>
        <v>0</v>
      </c>
      <c r="E20"/>
      <c r="F20"/>
    </row>
    <row r="21" spans="1:8" ht="27.95" customHeight="1">
      <c r="A21" s="59" t="s">
        <v>31</v>
      </c>
      <c r="B21" s="59"/>
      <c r="C21" s="59"/>
      <c r="D21" s="59"/>
      <c r="E21"/>
      <c r="F21"/>
    </row>
    <row r="22" spans="1:8" ht="27.95" customHeight="1">
      <c r="A22" s="21" t="s">
        <v>25</v>
      </c>
      <c r="B22" s="20"/>
      <c r="C22" s="20" t="s">
        <v>24</v>
      </c>
      <c r="D22" s="22">
        <v>0</v>
      </c>
      <c r="E22"/>
      <c r="F22"/>
    </row>
    <row r="23" spans="1:8" ht="27.95" customHeight="1">
      <c r="A23" s="21" t="s">
        <v>27</v>
      </c>
      <c r="B23" s="20"/>
      <c r="C23" s="20" t="s">
        <v>24</v>
      </c>
      <c r="D23" s="22">
        <v>0</v>
      </c>
      <c r="E23"/>
      <c r="F23"/>
    </row>
    <row r="24" spans="1:8" ht="27.95" customHeight="1">
      <c r="A24" s="44" t="s">
        <v>28</v>
      </c>
      <c r="B24" s="45"/>
      <c r="C24" s="20" t="s">
        <v>24</v>
      </c>
      <c r="D24" s="22">
        <v>0</v>
      </c>
      <c r="E24"/>
      <c r="F24"/>
    </row>
    <row r="25" spans="1:8" ht="27.95" customHeight="1">
      <c r="A25" s="50"/>
      <c r="B25" s="51"/>
      <c r="C25" s="51"/>
      <c r="D25" s="52"/>
      <c r="E25"/>
      <c r="F25"/>
    </row>
    <row r="26" spans="1:8" ht="27.95" customHeight="1">
      <c r="A26" s="44" t="s">
        <v>55</v>
      </c>
      <c r="B26" s="45"/>
      <c r="C26" s="20" t="s">
        <v>24</v>
      </c>
      <c r="D26" s="23">
        <f>IF(AND($B14="S",$D$5&gt;0.01,$D$5&lt;=5200),$B3+($B3*$D$11),0)+IF(AND($B14="S",$D$5&gt;5200.01,$D$5&lt;=26000),$C3+($C3*$D$11),0)+IF(AND($B14="S",$D$5&gt;26000.01,$D$5&lt;=52000),$D3+($D3*$D$11),0)+IF(AND($B14="S",$D$5&gt;52000.01,$D$5&lt;=260000),$E3+($E3*$D$11),0)+IF(AND($B14="S",$D$5&gt;260000.01),$F3+($F3*$D$11),0)</f>
        <v>0</v>
      </c>
      <c r="E26"/>
      <c r="F26"/>
    </row>
    <row r="27" spans="1:8" ht="27.95" customHeight="1">
      <c r="A27" s="44" t="s">
        <v>48</v>
      </c>
      <c r="B27" s="45"/>
      <c r="C27" s="20" t="s">
        <v>24</v>
      </c>
      <c r="D27" s="23">
        <f>SUM(D26:D26)*0.15</f>
        <v>0</v>
      </c>
      <c r="E27"/>
      <c r="F27"/>
    </row>
    <row r="28" spans="1:8" ht="27.95" customHeight="1">
      <c r="A28" s="50"/>
      <c r="B28" s="51"/>
      <c r="C28" s="51"/>
      <c r="D28" s="52"/>
      <c r="E28"/>
      <c r="F28"/>
    </row>
    <row r="29" spans="1:8" ht="27.95" customHeight="1">
      <c r="A29" s="46" t="s">
        <v>30</v>
      </c>
      <c r="B29" s="47"/>
      <c r="C29" s="20" t="s">
        <v>24</v>
      </c>
      <c r="D29" s="23">
        <f>SUM(D23:D27)</f>
        <v>0</v>
      </c>
      <c r="E29"/>
      <c r="F29"/>
    </row>
    <row r="30" spans="1:8" ht="27.95" customHeight="1">
      <c r="A30" s="46" t="s">
        <v>49</v>
      </c>
      <c r="B30" s="47"/>
      <c r="C30" s="20" t="s">
        <v>24</v>
      </c>
      <c r="D30" s="23">
        <f>D29*0.04</f>
        <v>0</v>
      </c>
      <c r="E30"/>
      <c r="F30"/>
    </row>
    <row r="31" spans="1:8" ht="27.95" customHeight="1">
      <c r="A31" s="46" t="s">
        <v>50</v>
      </c>
      <c r="B31" s="47"/>
      <c r="C31" s="20" t="s">
        <v>24</v>
      </c>
      <c r="D31" s="23">
        <f>IF($B$15="S",(D29+D30)*0.22,0)</f>
        <v>0</v>
      </c>
      <c r="E31"/>
      <c r="F31"/>
    </row>
    <row r="32" spans="1:8" ht="27.95" customHeight="1">
      <c r="A32" s="46" t="s">
        <v>10</v>
      </c>
      <c r="B32" s="47"/>
      <c r="C32" s="20" t="s">
        <v>24</v>
      </c>
      <c r="D32" s="23">
        <f>SUM(D29:D31)</f>
        <v>0</v>
      </c>
      <c r="E32"/>
      <c r="F32"/>
    </row>
    <row r="33" spans="1:6" ht="27.95" customHeight="1">
      <c r="A33" s="46" t="s">
        <v>35</v>
      </c>
      <c r="B33" s="47"/>
      <c r="C33" s="20" t="s">
        <v>24</v>
      </c>
      <c r="D33" s="23">
        <f>IF(D14="S",D29*-0.2,0)</f>
        <v>0</v>
      </c>
      <c r="E33"/>
      <c r="F33"/>
    </row>
    <row r="34" spans="1:6" ht="27.95" customHeight="1">
      <c r="A34" s="46" t="s">
        <v>23</v>
      </c>
      <c r="B34" s="47"/>
      <c r="C34" s="20" t="s">
        <v>24</v>
      </c>
      <c r="D34" s="23">
        <f>D22</f>
        <v>0</v>
      </c>
      <c r="E34"/>
      <c r="F34"/>
    </row>
    <row r="35" spans="1:6" ht="27.95" customHeight="1">
      <c r="A35" s="48" t="s">
        <v>32</v>
      </c>
      <c r="B35" s="49"/>
      <c r="C35" s="24" t="s">
        <v>24</v>
      </c>
      <c r="D35" s="25">
        <f>SUM(D32:D34)</f>
        <v>0</v>
      </c>
      <c r="E35"/>
      <c r="F35"/>
    </row>
    <row r="36" spans="1:6" ht="18">
      <c r="A36" s="7"/>
      <c r="B36" s="7"/>
      <c r="C36" s="7"/>
      <c r="D36" s="7"/>
      <c r="E36" s="7"/>
      <c r="F36" s="7"/>
    </row>
    <row r="37" spans="1:6" ht="18">
      <c r="A37" s="7"/>
      <c r="B37" s="7"/>
      <c r="C37" s="7"/>
      <c r="D37" s="7"/>
      <c r="E37" s="7"/>
      <c r="F37" s="7"/>
    </row>
    <row r="38" spans="1:6" ht="18">
      <c r="A38" s="7"/>
      <c r="B38" s="7"/>
      <c r="C38" s="7"/>
      <c r="D38" s="7"/>
      <c r="E38" s="7"/>
      <c r="F38" s="7"/>
    </row>
    <row r="39" spans="1:6" ht="18">
      <c r="A39" s="7"/>
      <c r="B39" s="7"/>
      <c r="C39" s="7"/>
      <c r="D39" s="7"/>
      <c r="E39" s="7"/>
      <c r="F39" s="7"/>
    </row>
    <row r="40" spans="1:6" ht="18">
      <c r="A40" s="7"/>
      <c r="B40" s="7"/>
      <c r="C40" s="7"/>
      <c r="D40" s="7"/>
      <c r="E40" s="7"/>
      <c r="F40" s="7"/>
    </row>
    <row r="41" spans="1:6" ht="18">
      <c r="A41" s="7"/>
      <c r="B41" s="7"/>
      <c r="C41" s="7"/>
      <c r="D41" s="7"/>
      <c r="E41" s="7"/>
      <c r="F41" s="7"/>
    </row>
    <row r="42" spans="1:6" ht="18">
      <c r="A42" s="7"/>
      <c r="B42" s="7"/>
      <c r="C42" s="7"/>
      <c r="D42" s="7"/>
      <c r="E42" s="7"/>
      <c r="F42" s="7"/>
    </row>
    <row r="43" spans="1:6" ht="18">
      <c r="A43" s="7"/>
      <c r="B43" s="7"/>
      <c r="C43" s="7"/>
      <c r="D43" s="7"/>
      <c r="E43" s="7"/>
      <c r="F43" s="7"/>
    </row>
    <row r="44" spans="1:6" ht="18">
      <c r="A44" s="7"/>
      <c r="B44" s="7"/>
      <c r="C44" s="7"/>
      <c r="D44" s="7"/>
      <c r="E44" s="7"/>
      <c r="F44" s="7"/>
    </row>
    <row r="45" spans="1:6" ht="18">
      <c r="A45" s="7"/>
      <c r="B45" s="7"/>
      <c r="C45" s="7"/>
      <c r="D45" s="7"/>
      <c r="E45" s="7"/>
      <c r="F45" s="7"/>
    </row>
    <row r="46" spans="1:6" ht="18">
      <c r="A46" s="7"/>
      <c r="B46" s="7"/>
      <c r="C46" s="7"/>
      <c r="D46" s="7"/>
      <c r="E46" s="7"/>
      <c r="F46" s="7"/>
    </row>
    <row r="47" spans="1:6" ht="18">
      <c r="A47" s="7"/>
      <c r="B47" s="7"/>
      <c r="C47" s="7"/>
      <c r="D47" s="7"/>
      <c r="E47" s="7"/>
      <c r="F47" s="7"/>
    </row>
    <row r="48" spans="1:6" ht="18">
      <c r="A48" s="7"/>
      <c r="B48" s="7"/>
      <c r="C48" s="7"/>
      <c r="D48" s="7"/>
      <c r="E48" s="7"/>
      <c r="F48" s="7"/>
    </row>
    <row r="49" spans="1:6" ht="18">
      <c r="A49" s="7"/>
      <c r="B49" s="7"/>
      <c r="C49" s="7"/>
      <c r="D49" s="7"/>
      <c r="E49" s="7"/>
      <c r="F49" s="7"/>
    </row>
    <row r="50" spans="1:6" ht="18">
      <c r="A50" s="7"/>
      <c r="B50" s="7"/>
      <c r="C50" s="7"/>
      <c r="D50" s="7"/>
      <c r="E50" s="7"/>
      <c r="F50" s="7"/>
    </row>
    <row r="51" spans="1:6" ht="18">
      <c r="A51" s="7"/>
      <c r="B51" s="7"/>
      <c r="C51" s="7"/>
      <c r="D51" s="7"/>
      <c r="E51" s="7"/>
      <c r="F51" s="7"/>
    </row>
    <row r="52" spans="1:6" ht="18">
      <c r="A52" s="7"/>
      <c r="B52" s="7"/>
      <c r="C52" s="7"/>
      <c r="D52" s="7"/>
      <c r="E52" s="7"/>
      <c r="F52" s="7"/>
    </row>
    <row r="53" spans="1:6" ht="18">
      <c r="A53" s="7"/>
      <c r="B53" s="7"/>
      <c r="C53" s="7"/>
      <c r="D53" s="7"/>
      <c r="E53" s="7"/>
      <c r="F53" s="7"/>
    </row>
  </sheetData>
  <sheetProtection password="8F75" sheet="1" objects="1" scenarios="1" selectLockedCells="1"/>
  <dataConsolidate/>
  <mergeCells count="23">
    <mergeCell ref="A33:B33"/>
    <mergeCell ref="A34:B34"/>
    <mergeCell ref="A35:B35"/>
    <mergeCell ref="A27:B27"/>
    <mergeCell ref="A28:D28"/>
    <mergeCell ref="A29:B29"/>
    <mergeCell ref="A30:B30"/>
    <mergeCell ref="A31:B31"/>
    <mergeCell ref="A32:B32"/>
    <mergeCell ref="A24:B24"/>
    <mergeCell ref="A25:D25"/>
    <mergeCell ref="A26:B26"/>
    <mergeCell ref="A9:C9"/>
    <mergeCell ref="A10:C10"/>
    <mergeCell ref="A11:C11"/>
    <mergeCell ref="A13:D13"/>
    <mergeCell ref="A17:D17"/>
    <mergeCell ref="A21:D21"/>
    <mergeCell ref="A1:F1"/>
    <mergeCell ref="A5:C5"/>
    <mergeCell ref="A6:C6"/>
    <mergeCell ref="A7:C7"/>
    <mergeCell ref="A8:C8"/>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53"/>
  <sheetViews>
    <sheetView workbookViewId="0">
      <selection activeCell="B14" sqref="B14"/>
    </sheetView>
  </sheetViews>
  <sheetFormatPr defaultColWidth="11" defaultRowHeight="15.75"/>
  <cols>
    <col min="1" max="6" width="37.875" style="1" customWidth="1"/>
    <col min="8" max="8" width="13.125" customWidth="1"/>
  </cols>
  <sheetData>
    <row r="1" spans="1:8" ht="57" customHeight="1">
      <c r="A1" s="61" t="s">
        <v>57</v>
      </c>
      <c r="B1" s="62"/>
      <c r="C1" s="62"/>
      <c r="D1" s="62"/>
      <c r="E1" s="62"/>
      <c r="F1" s="62"/>
    </row>
    <row r="2" spans="1:8" ht="57" customHeight="1">
      <c r="A2" s="9" t="s">
        <v>11</v>
      </c>
      <c r="B2" s="10" t="s">
        <v>54</v>
      </c>
      <c r="C2" s="10" t="s">
        <v>7</v>
      </c>
      <c r="D2" s="10" t="s">
        <v>8</v>
      </c>
      <c r="E2" s="10" t="s">
        <v>38</v>
      </c>
      <c r="F2" s="10" t="s">
        <v>39</v>
      </c>
      <c r="G2" s="2"/>
      <c r="H2" s="2"/>
    </row>
    <row r="3" spans="1:8" ht="57" customHeight="1">
      <c r="A3" s="11" t="s">
        <v>58</v>
      </c>
      <c r="B3" s="12">
        <v>405</v>
      </c>
      <c r="C3" s="12">
        <v>1350</v>
      </c>
      <c r="D3" s="12">
        <v>2225</v>
      </c>
      <c r="E3" s="12">
        <v>3170</v>
      </c>
      <c r="F3" s="12">
        <v>4320</v>
      </c>
    </row>
    <row r="4" spans="1:8" ht="27.95" customHeight="1">
      <c r="A4" s="3"/>
      <c r="B4" s="4"/>
      <c r="C4" s="4"/>
      <c r="D4" s="4"/>
      <c r="E4" s="4"/>
      <c r="F4" s="4"/>
    </row>
    <row r="5" spans="1:8" s="2" customFormat="1" ht="42.95" customHeight="1">
      <c r="A5" s="55" t="s">
        <v>43</v>
      </c>
      <c r="B5" s="55"/>
      <c r="C5" s="55"/>
      <c r="D5" s="16">
        <v>0</v>
      </c>
      <c r="E5" s="19" t="s">
        <v>44</v>
      </c>
    </row>
    <row r="6" spans="1:8" s="2" customFormat="1" ht="42.95" customHeight="1">
      <c r="A6" s="63" t="s">
        <v>13</v>
      </c>
      <c r="B6" s="63"/>
      <c r="C6" s="63"/>
      <c r="D6" s="41">
        <f>IF($D$5&gt;=520000,30%,0)+IF($D$5&gt;=1000000,39%,0)+IF($D$5&gt;=2000000,50.7%,0)+IF($D$5&gt;=4000000,65.91%,0)+IF($D$5&gt;=8000000,85.68%,0)</f>
        <v>0</v>
      </c>
      <c r="E6"/>
      <c r="F6"/>
    </row>
    <row r="7" spans="1:8" s="2" customFormat="1" ht="42.95" customHeight="1">
      <c r="A7" s="54" t="s">
        <v>45</v>
      </c>
      <c r="B7" s="54"/>
      <c r="C7" s="54"/>
      <c r="D7" s="13">
        <v>0</v>
      </c>
      <c r="E7"/>
      <c r="F7"/>
    </row>
    <row r="8" spans="1:8" s="2" customFormat="1" ht="42.95" customHeight="1">
      <c r="A8" s="56" t="s">
        <v>15</v>
      </c>
      <c r="B8" s="56"/>
      <c r="C8" s="56"/>
      <c r="D8" s="14">
        <v>0</v>
      </c>
      <c r="E8"/>
      <c r="F8"/>
    </row>
    <row r="9" spans="1:8" s="2" customFormat="1" ht="42.95" customHeight="1">
      <c r="A9" s="54" t="s">
        <v>144</v>
      </c>
      <c r="B9" s="54"/>
      <c r="C9" s="54"/>
      <c r="D9" s="14">
        <v>0</v>
      </c>
      <c r="E9"/>
      <c r="F9"/>
    </row>
    <row r="10" spans="1:8" s="2" customFormat="1" ht="42.95" customHeight="1">
      <c r="A10" s="54" t="s">
        <v>113</v>
      </c>
      <c r="B10" s="54"/>
      <c r="C10" s="54"/>
      <c r="D10" s="14">
        <v>0</v>
      </c>
      <c r="E10"/>
      <c r="F10"/>
    </row>
    <row r="11" spans="1:8" s="5" customFormat="1" ht="42.95" customHeight="1">
      <c r="A11" s="57" t="s">
        <v>14</v>
      </c>
      <c r="B11" s="57"/>
      <c r="C11" s="57"/>
      <c r="D11" s="6">
        <f>D6+D7+D8+D9+D10</f>
        <v>0</v>
      </c>
      <c r="E11"/>
      <c r="F11"/>
    </row>
    <row r="12" spans="1:8" ht="27.95" customHeight="1">
      <c r="A12" s="3"/>
      <c r="B12" s="3"/>
      <c r="C12" s="3"/>
      <c r="D12" s="3"/>
      <c r="E12"/>
      <c r="F12"/>
      <c r="G12" s="2"/>
      <c r="H12" s="2"/>
    </row>
    <row r="13" spans="1:8" ht="27.95" customHeight="1">
      <c r="A13" s="60" t="s">
        <v>46</v>
      </c>
      <c r="B13" s="60"/>
      <c r="C13" s="60"/>
      <c r="D13" s="60"/>
      <c r="E13" s="2"/>
      <c r="F13" s="2"/>
      <c r="G13" s="2"/>
      <c r="H13" s="2"/>
    </row>
    <row r="14" spans="1:8" ht="27.95" customHeight="1">
      <c r="A14" s="8" t="s">
        <v>59</v>
      </c>
      <c r="B14" s="15" t="s">
        <v>47</v>
      </c>
      <c r="C14" s="8" t="s">
        <v>36</v>
      </c>
      <c r="D14" s="15" t="s">
        <v>47</v>
      </c>
      <c r="E14"/>
      <c r="F14"/>
      <c r="G14" s="2"/>
      <c r="H14" s="2"/>
    </row>
    <row r="15" spans="1:8" ht="27.95" customHeight="1">
      <c r="A15" s="8" t="s">
        <v>89</v>
      </c>
      <c r="B15" s="15" t="s">
        <v>90</v>
      </c>
      <c r="C15"/>
      <c r="D15"/>
      <c r="E15"/>
      <c r="F15"/>
      <c r="G15" s="2"/>
      <c r="H15" s="2"/>
    </row>
    <row r="16" spans="1:8" ht="27.95" customHeight="1">
      <c r="A16"/>
      <c r="B16"/>
      <c r="C16" s="3"/>
      <c r="D16" s="3"/>
      <c r="E16"/>
      <c r="F16"/>
      <c r="G16" s="2"/>
      <c r="H16" s="2"/>
    </row>
    <row r="17" spans="1:8" ht="27.95" customHeight="1">
      <c r="A17" s="58" t="s">
        <v>40</v>
      </c>
      <c r="B17" s="58"/>
      <c r="C17" s="58"/>
      <c r="D17" s="58"/>
      <c r="E17"/>
      <c r="F17"/>
      <c r="G17" s="2"/>
      <c r="H17" s="2"/>
    </row>
    <row r="18" spans="1:8" ht="27.95" customHeight="1">
      <c r="A18" s="20" t="s">
        <v>18</v>
      </c>
      <c r="B18" s="26"/>
      <c r="C18" s="20" t="s">
        <v>17</v>
      </c>
      <c r="D18" s="26"/>
      <c r="E18"/>
      <c r="F18"/>
      <c r="G18" s="2"/>
      <c r="H18" s="2"/>
    </row>
    <row r="19" spans="1:8" ht="27.95" customHeight="1">
      <c r="A19" s="20" t="s">
        <v>19</v>
      </c>
      <c r="B19" s="26"/>
      <c r="C19" s="20" t="s">
        <v>20</v>
      </c>
      <c r="D19" s="26"/>
      <c r="E19"/>
      <c r="F19"/>
      <c r="G19" s="2"/>
      <c r="H19" s="2"/>
    </row>
    <row r="20" spans="1:8" ht="27.95" customHeight="1">
      <c r="A20" s="20" t="s">
        <v>21</v>
      </c>
      <c r="B20" s="26"/>
      <c r="C20" s="20" t="s">
        <v>22</v>
      </c>
      <c r="D20" s="38">
        <f>D5</f>
        <v>0</v>
      </c>
      <c r="E20"/>
      <c r="F20"/>
    </row>
    <row r="21" spans="1:8" ht="27.95" customHeight="1">
      <c r="A21" s="59" t="s">
        <v>31</v>
      </c>
      <c r="B21" s="59"/>
      <c r="C21" s="59"/>
      <c r="D21" s="59"/>
      <c r="E21"/>
      <c r="F21"/>
    </row>
    <row r="22" spans="1:8" ht="27.95" customHeight="1">
      <c r="A22" s="21" t="s">
        <v>25</v>
      </c>
      <c r="B22" s="20"/>
      <c r="C22" s="20" t="s">
        <v>24</v>
      </c>
      <c r="D22" s="22">
        <v>0</v>
      </c>
      <c r="E22"/>
      <c r="F22"/>
    </row>
    <row r="23" spans="1:8" ht="27.95" customHeight="1">
      <c r="A23" s="21" t="s">
        <v>27</v>
      </c>
      <c r="B23" s="20"/>
      <c r="C23" s="20" t="s">
        <v>24</v>
      </c>
      <c r="D23" s="22">
        <v>0</v>
      </c>
      <c r="E23"/>
      <c r="F23"/>
    </row>
    <row r="24" spans="1:8" ht="27.95" customHeight="1">
      <c r="A24" s="44" t="s">
        <v>28</v>
      </c>
      <c r="B24" s="45"/>
      <c r="C24" s="20" t="s">
        <v>24</v>
      </c>
      <c r="D24" s="22">
        <v>0</v>
      </c>
      <c r="E24"/>
      <c r="F24"/>
    </row>
    <row r="25" spans="1:8" ht="27.95" customHeight="1">
      <c r="A25" s="50"/>
      <c r="B25" s="51"/>
      <c r="C25" s="51"/>
      <c r="D25" s="52"/>
      <c r="E25"/>
      <c r="F25"/>
    </row>
    <row r="26" spans="1:8" ht="27.95" customHeight="1">
      <c r="A26" s="44" t="s">
        <v>60</v>
      </c>
      <c r="B26" s="45"/>
      <c r="C26" s="20" t="s">
        <v>24</v>
      </c>
      <c r="D26" s="23">
        <f>IF(AND($B14="S",$D$5&gt;0.01,$D$5&lt;=5200),$B3+($B3*$D$11),0)+IF(AND($B14="S",$D$5&gt;5200.01,$D$5&lt;=26000),$C3+($C3*$D$11),0)+IF(AND($B14="S",$D$5&gt;26000.01,$D$5&lt;=52000),$D3+($D3*$D$11),0)+IF(AND($B14="S",$D$5&gt;52000.01,$D$5&lt;=260000),$E3+($E3*$D$11),0)+IF(AND($B14="S",$D$5&gt;260000.01),$F3+($F3*$D$11),0)</f>
        <v>0</v>
      </c>
      <c r="E26"/>
      <c r="F26"/>
    </row>
    <row r="27" spans="1:8" ht="27.95" customHeight="1">
      <c r="A27" s="44" t="s">
        <v>48</v>
      </c>
      <c r="B27" s="45"/>
      <c r="C27" s="20" t="s">
        <v>24</v>
      </c>
      <c r="D27" s="23">
        <f>SUM(D26:D26)*0.15</f>
        <v>0</v>
      </c>
      <c r="E27"/>
      <c r="F27"/>
    </row>
    <row r="28" spans="1:8" ht="27.95" customHeight="1">
      <c r="A28" s="50"/>
      <c r="B28" s="51"/>
      <c r="C28" s="51"/>
      <c r="D28" s="52"/>
      <c r="E28"/>
      <c r="F28"/>
    </row>
    <row r="29" spans="1:8" ht="27.95" customHeight="1">
      <c r="A29" s="46" t="s">
        <v>30</v>
      </c>
      <c r="B29" s="47"/>
      <c r="C29" s="20" t="s">
        <v>24</v>
      </c>
      <c r="D29" s="23">
        <f>SUM(D23:D27)</f>
        <v>0</v>
      </c>
      <c r="E29"/>
      <c r="F29"/>
    </row>
    <row r="30" spans="1:8" ht="27.95" customHeight="1">
      <c r="A30" s="46" t="s">
        <v>49</v>
      </c>
      <c r="B30" s="47"/>
      <c r="C30" s="20" t="s">
        <v>24</v>
      </c>
      <c r="D30" s="23">
        <f>D29*0.04</f>
        <v>0</v>
      </c>
      <c r="E30"/>
      <c r="F30"/>
    </row>
    <row r="31" spans="1:8" ht="27.95" customHeight="1">
      <c r="A31" s="46" t="s">
        <v>50</v>
      </c>
      <c r="B31" s="47"/>
      <c r="C31" s="20" t="s">
        <v>24</v>
      </c>
      <c r="D31" s="23">
        <f>IF($B$15="S",(D29+D30)*0.22,0)</f>
        <v>0</v>
      </c>
      <c r="E31"/>
      <c r="F31"/>
    </row>
    <row r="32" spans="1:8" ht="27.95" customHeight="1">
      <c r="A32" s="46" t="s">
        <v>10</v>
      </c>
      <c r="B32" s="47"/>
      <c r="C32" s="20" t="s">
        <v>24</v>
      </c>
      <c r="D32" s="23">
        <f>SUM(D29:D31)</f>
        <v>0</v>
      </c>
      <c r="E32"/>
      <c r="F32"/>
    </row>
    <row r="33" spans="1:6" ht="27.95" customHeight="1">
      <c r="A33" s="46" t="s">
        <v>35</v>
      </c>
      <c r="B33" s="47"/>
      <c r="C33" s="20" t="s">
        <v>24</v>
      </c>
      <c r="D33" s="23">
        <f>IF(D14="S",D29*-0.2,0)</f>
        <v>0</v>
      </c>
      <c r="E33"/>
      <c r="F33"/>
    </row>
    <row r="34" spans="1:6" ht="27.95" customHeight="1">
      <c r="A34" s="46" t="s">
        <v>23</v>
      </c>
      <c r="B34" s="47"/>
      <c r="C34" s="20" t="s">
        <v>24</v>
      </c>
      <c r="D34" s="23">
        <f>D22</f>
        <v>0</v>
      </c>
      <c r="E34"/>
      <c r="F34"/>
    </row>
    <row r="35" spans="1:6" ht="27.95" customHeight="1">
      <c r="A35" s="48" t="s">
        <v>32</v>
      </c>
      <c r="B35" s="49"/>
      <c r="C35" s="24" t="s">
        <v>24</v>
      </c>
      <c r="D35" s="25">
        <f>SUM(D32:D34)</f>
        <v>0</v>
      </c>
      <c r="E35"/>
      <c r="F35"/>
    </row>
    <row r="36" spans="1:6" ht="18">
      <c r="A36" s="7"/>
      <c r="B36" s="7"/>
      <c r="C36" s="7"/>
      <c r="D36" s="7"/>
      <c r="E36" s="7"/>
      <c r="F36" s="7"/>
    </row>
    <row r="37" spans="1:6" ht="18">
      <c r="A37" s="7"/>
      <c r="B37" s="7"/>
      <c r="C37" s="7"/>
      <c r="D37" s="7"/>
      <c r="E37" s="7"/>
      <c r="F37" s="7"/>
    </row>
    <row r="38" spans="1:6" ht="18">
      <c r="A38" s="7"/>
      <c r="B38" s="7"/>
      <c r="C38" s="7"/>
      <c r="D38" s="7"/>
      <c r="E38" s="7"/>
      <c r="F38" s="7"/>
    </row>
    <row r="39" spans="1:6" ht="18">
      <c r="A39" s="7"/>
      <c r="B39" s="7"/>
      <c r="C39" s="7"/>
      <c r="D39" s="7"/>
      <c r="E39" s="7"/>
      <c r="F39" s="7"/>
    </row>
    <row r="40" spans="1:6" ht="18">
      <c r="A40" s="7"/>
      <c r="B40" s="7"/>
      <c r="C40" s="7"/>
      <c r="D40" s="7"/>
      <c r="E40" s="7"/>
      <c r="F40" s="7"/>
    </row>
    <row r="41" spans="1:6" ht="18">
      <c r="A41" s="7"/>
      <c r="B41" s="7"/>
      <c r="C41" s="7"/>
      <c r="D41" s="7"/>
      <c r="E41" s="7"/>
      <c r="F41" s="7"/>
    </row>
    <row r="42" spans="1:6" ht="18">
      <c r="A42" s="7"/>
      <c r="B42" s="7"/>
      <c r="C42" s="7"/>
      <c r="D42" s="7"/>
      <c r="E42" s="7"/>
      <c r="F42" s="7"/>
    </row>
    <row r="43" spans="1:6" ht="18">
      <c r="A43" s="7"/>
      <c r="B43" s="7"/>
      <c r="C43" s="7"/>
      <c r="D43" s="7"/>
      <c r="E43" s="7"/>
      <c r="F43" s="7"/>
    </row>
    <row r="44" spans="1:6" ht="18">
      <c r="A44" s="7"/>
      <c r="B44" s="7"/>
      <c r="C44" s="7"/>
      <c r="D44" s="7"/>
      <c r="E44" s="7"/>
      <c r="F44" s="7"/>
    </row>
    <row r="45" spans="1:6" ht="18">
      <c r="A45" s="7"/>
      <c r="B45" s="7"/>
      <c r="C45" s="7"/>
      <c r="D45" s="7"/>
      <c r="E45" s="7"/>
      <c r="F45" s="7"/>
    </row>
    <row r="46" spans="1:6" ht="18">
      <c r="A46" s="7"/>
      <c r="B46" s="7"/>
      <c r="C46" s="7"/>
      <c r="D46" s="7"/>
      <c r="E46" s="7"/>
      <c r="F46" s="7"/>
    </row>
    <row r="47" spans="1:6" ht="18">
      <c r="A47" s="7"/>
      <c r="B47" s="7"/>
      <c r="C47" s="7"/>
      <c r="D47" s="7"/>
      <c r="E47" s="7"/>
      <c r="F47" s="7"/>
    </row>
    <row r="48" spans="1:6" ht="18">
      <c r="A48" s="7"/>
      <c r="B48" s="7"/>
      <c r="C48" s="7"/>
      <c r="D48" s="7"/>
      <c r="E48" s="7"/>
      <c r="F48" s="7"/>
    </row>
    <row r="49" spans="1:6" ht="18">
      <c r="A49" s="7"/>
      <c r="B49" s="7"/>
      <c r="C49" s="7"/>
      <c r="D49" s="7"/>
      <c r="E49" s="7"/>
      <c r="F49" s="7"/>
    </row>
    <row r="50" spans="1:6" ht="18">
      <c r="A50" s="7"/>
      <c r="B50" s="7"/>
      <c r="C50" s="7"/>
      <c r="D50" s="7"/>
      <c r="E50" s="7"/>
      <c r="F50" s="7"/>
    </row>
    <row r="51" spans="1:6" ht="18">
      <c r="A51" s="7"/>
      <c r="B51" s="7"/>
      <c r="C51" s="7"/>
      <c r="D51" s="7"/>
      <c r="E51" s="7"/>
      <c r="F51" s="7"/>
    </row>
    <row r="52" spans="1:6" ht="18">
      <c r="A52" s="7"/>
      <c r="B52" s="7"/>
      <c r="C52" s="7"/>
      <c r="D52" s="7"/>
      <c r="E52" s="7"/>
      <c r="F52" s="7"/>
    </row>
    <row r="53" spans="1:6" ht="18">
      <c r="A53" s="7"/>
      <c r="B53" s="7"/>
      <c r="C53" s="7"/>
      <c r="D53" s="7"/>
      <c r="E53" s="7"/>
      <c r="F53" s="7"/>
    </row>
  </sheetData>
  <sheetProtection password="8F75" sheet="1" objects="1" scenarios="1" selectLockedCells="1"/>
  <dataConsolidate/>
  <mergeCells count="23">
    <mergeCell ref="A35:B35"/>
    <mergeCell ref="A24:B24"/>
    <mergeCell ref="A25:D25"/>
    <mergeCell ref="A26:B26"/>
    <mergeCell ref="A27:B27"/>
    <mergeCell ref="A28:D28"/>
    <mergeCell ref="A29:B29"/>
    <mergeCell ref="A30:B30"/>
    <mergeCell ref="A31:B31"/>
    <mergeCell ref="A32:B32"/>
    <mergeCell ref="A33:B33"/>
    <mergeCell ref="A34:B34"/>
    <mergeCell ref="A21:D21"/>
    <mergeCell ref="A1:F1"/>
    <mergeCell ref="A5:C5"/>
    <mergeCell ref="A6:C6"/>
    <mergeCell ref="A7:C7"/>
    <mergeCell ref="A8:C8"/>
    <mergeCell ref="A9:C9"/>
    <mergeCell ref="A10:C10"/>
    <mergeCell ref="A11:C11"/>
    <mergeCell ref="A13:D13"/>
    <mergeCell ref="A17:D17"/>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53"/>
  <sheetViews>
    <sheetView workbookViewId="0">
      <selection activeCell="B15" sqref="B15"/>
    </sheetView>
  </sheetViews>
  <sheetFormatPr defaultColWidth="11" defaultRowHeight="15.75"/>
  <cols>
    <col min="1" max="6" width="37.875" style="1" customWidth="1"/>
    <col min="8" max="8" width="13.125" customWidth="1"/>
  </cols>
  <sheetData>
    <row r="1" spans="1:8" ht="57" customHeight="1">
      <c r="A1" s="61" t="s">
        <v>61</v>
      </c>
      <c r="B1" s="62"/>
      <c r="C1" s="62"/>
      <c r="D1" s="62"/>
      <c r="E1" s="62"/>
      <c r="F1" s="62"/>
    </row>
    <row r="2" spans="1:8" ht="57" customHeight="1">
      <c r="A2" s="9" t="s">
        <v>11</v>
      </c>
      <c r="B2" s="10" t="s">
        <v>54</v>
      </c>
      <c r="C2" s="10" t="s">
        <v>7</v>
      </c>
      <c r="D2" s="10" t="s">
        <v>8</v>
      </c>
      <c r="E2" s="10" t="s">
        <v>38</v>
      </c>
      <c r="F2" s="10" t="s">
        <v>39</v>
      </c>
      <c r="G2" s="2"/>
      <c r="H2" s="2"/>
    </row>
    <row r="3" spans="1:8" ht="57" customHeight="1">
      <c r="A3" s="11" t="s">
        <v>62</v>
      </c>
      <c r="B3" s="12">
        <v>450</v>
      </c>
      <c r="C3" s="12">
        <v>540</v>
      </c>
      <c r="D3" s="12">
        <v>1305</v>
      </c>
      <c r="E3" s="12">
        <v>2135</v>
      </c>
      <c r="F3" s="12">
        <v>4185</v>
      </c>
    </row>
    <row r="4" spans="1:8" ht="27.95" customHeight="1">
      <c r="A4" s="3"/>
      <c r="B4" s="4"/>
      <c r="C4" s="4"/>
      <c r="D4" s="4"/>
      <c r="E4" s="4"/>
      <c r="F4" s="4"/>
    </row>
    <row r="5" spans="1:8" s="2" customFormat="1" ht="42.95" customHeight="1">
      <c r="A5" s="55" t="s">
        <v>43</v>
      </c>
      <c r="B5" s="55"/>
      <c r="C5" s="55"/>
      <c r="D5" s="16">
        <v>0</v>
      </c>
      <c r="E5" s="19" t="s">
        <v>44</v>
      </c>
    </row>
    <row r="6" spans="1:8" s="2" customFormat="1" ht="42.95" customHeight="1">
      <c r="A6" s="63" t="s">
        <v>13</v>
      </c>
      <c r="B6" s="63"/>
      <c r="C6" s="63"/>
      <c r="D6" s="41">
        <f>IF($D$5&gt;=520000,30%,0)+IF($D$5&gt;=1000000,39%,0)+IF($D$5&gt;=2000000,50.7%,0)+IF($D$5&gt;=4000000,65.91%,0)+IF($D$5&gt;=8000000,85.68%,0)</f>
        <v>0</v>
      </c>
      <c r="E6"/>
      <c r="F6"/>
    </row>
    <row r="7" spans="1:8" s="2" customFormat="1" ht="42.95" customHeight="1">
      <c r="A7" s="54" t="s">
        <v>45</v>
      </c>
      <c r="B7" s="54"/>
      <c r="C7" s="54"/>
      <c r="D7" s="13">
        <v>0</v>
      </c>
      <c r="E7"/>
      <c r="F7"/>
    </row>
    <row r="8" spans="1:8" s="2" customFormat="1" ht="42.95" customHeight="1">
      <c r="A8" s="56" t="s">
        <v>15</v>
      </c>
      <c r="B8" s="56"/>
      <c r="C8" s="56"/>
      <c r="D8" s="14">
        <v>0</v>
      </c>
      <c r="E8"/>
      <c r="F8"/>
    </row>
    <row r="9" spans="1:8" s="2" customFormat="1" ht="42.95" customHeight="1">
      <c r="A9" s="54" t="s">
        <v>144</v>
      </c>
      <c r="B9" s="54"/>
      <c r="C9" s="54"/>
      <c r="D9" s="14">
        <v>0</v>
      </c>
      <c r="E9"/>
      <c r="F9"/>
    </row>
    <row r="10" spans="1:8" s="2" customFormat="1" ht="42.95" customHeight="1">
      <c r="A10" s="54" t="s">
        <v>113</v>
      </c>
      <c r="B10" s="54"/>
      <c r="C10" s="54"/>
      <c r="D10" s="14">
        <v>0</v>
      </c>
      <c r="E10"/>
      <c r="F10"/>
    </row>
    <row r="11" spans="1:8" s="5" customFormat="1" ht="42.95" customHeight="1">
      <c r="A11" s="57" t="s">
        <v>14</v>
      </c>
      <c r="B11" s="57"/>
      <c r="C11" s="57"/>
      <c r="D11" s="6">
        <f>D6+D7+D8+D9+D10</f>
        <v>0</v>
      </c>
      <c r="E11"/>
      <c r="F11"/>
    </row>
    <row r="12" spans="1:8" ht="27.95" customHeight="1">
      <c r="A12" s="3"/>
      <c r="B12" s="3"/>
      <c r="C12" s="3"/>
      <c r="D12" s="3"/>
      <c r="E12"/>
      <c r="F12"/>
      <c r="G12" s="2"/>
      <c r="H12" s="2"/>
    </row>
    <row r="13" spans="1:8" ht="27.95" customHeight="1">
      <c r="A13" s="60" t="s">
        <v>46</v>
      </c>
      <c r="B13" s="60"/>
      <c r="C13" s="60"/>
      <c r="D13" s="60"/>
      <c r="E13" s="2"/>
      <c r="F13" s="2"/>
      <c r="G13" s="2"/>
      <c r="H13" s="2"/>
    </row>
    <row r="14" spans="1:8" ht="27.95" customHeight="1">
      <c r="A14" s="8" t="s">
        <v>62</v>
      </c>
      <c r="B14" s="15" t="s">
        <v>47</v>
      </c>
      <c r="C14" s="8" t="s">
        <v>36</v>
      </c>
      <c r="D14" s="15" t="s">
        <v>47</v>
      </c>
      <c r="E14"/>
      <c r="F14"/>
      <c r="G14" s="2"/>
      <c r="H14" s="2"/>
    </row>
    <row r="15" spans="1:8" ht="27.95" customHeight="1">
      <c r="A15" s="8" t="s">
        <v>89</v>
      </c>
      <c r="B15" s="15" t="s">
        <v>90</v>
      </c>
      <c r="C15"/>
      <c r="D15"/>
      <c r="E15"/>
      <c r="F15"/>
      <c r="G15" s="2"/>
      <c r="H15" s="2"/>
    </row>
    <row r="16" spans="1:8" ht="27.95" customHeight="1">
      <c r="A16"/>
      <c r="B16"/>
      <c r="C16" s="3"/>
      <c r="D16" s="3"/>
      <c r="E16"/>
      <c r="F16"/>
      <c r="G16" s="2"/>
      <c r="H16" s="2"/>
    </row>
    <row r="17" spans="1:8" ht="27.95" customHeight="1">
      <c r="A17" s="58" t="s">
        <v>40</v>
      </c>
      <c r="B17" s="58"/>
      <c r="C17" s="58"/>
      <c r="D17" s="58"/>
      <c r="E17"/>
      <c r="F17"/>
      <c r="G17" s="2"/>
      <c r="H17" s="2"/>
    </row>
    <row r="18" spans="1:8" ht="27.95" customHeight="1">
      <c r="A18" s="20" t="s">
        <v>18</v>
      </c>
      <c r="B18" s="26"/>
      <c r="C18" s="20" t="s">
        <v>17</v>
      </c>
      <c r="D18" s="26"/>
      <c r="E18"/>
      <c r="F18"/>
      <c r="G18" s="2"/>
      <c r="H18" s="2"/>
    </row>
    <row r="19" spans="1:8" ht="27.95" customHeight="1">
      <c r="A19" s="20" t="s">
        <v>19</v>
      </c>
      <c r="B19" s="26"/>
      <c r="C19" s="20" t="s">
        <v>20</v>
      </c>
      <c r="D19" s="26"/>
      <c r="E19"/>
      <c r="F19"/>
      <c r="G19" s="2"/>
      <c r="H19" s="2"/>
    </row>
    <row r="20" spans="1:8" ht="27.95" customHeight="1">
      <c r="A20" s="20" t="s">
        <v>21</v>
      </c>
      <c r="B20" s="26"/>
      <c r="C20" s="20" t="s">
        <v>22</v>
      </c>
      <c r="D20" s="38">
        <f>D5</f>
        <v>0</v>
      </c>
      <c r="E20"/>
      <c r="F20"/>
    </row>
    <row r="21" spans="1:8" ht="27.95" customHeight="1">
      <c r="A21" s="59" t="s">
        <v>31</v>
      </c>
      <c r="B21" s="59"/>
      <c r="C21" s="59"/>
      <c r="D21" s="59"/>
      <c r="E21"/>
      <c r="F21"/>
    </row>
    <row r="22" spans="1:8" ht="27.95" customHeight="1">
      <c r="A22" s="21" t="s">
        <v>25</v>
      </c>
      <c r="B22" s="20"/>
      <c r="C22" s="20" t="s">
        <v>24</v>
      </c>
      <c r="D22" s="22">
        <v>0</v>
      </c>
      <c r="E22"/>
      <c r="F22"/>
    </row>
    <row r="23" spans="1:8" ht="27.95" customHeight="1">
      <c r="A23" s="21" t="s">
        <v>27</v>
      </c>
      <c r="B23" s="20"/>
      <c r="C23" s="20" t="s">
        <v>24</v>
      </c>
      <c r="D23" s="22">
        <v>0</v>
      </c>
      <c r="E23"/>
      <c r="F23"/>
    </row>
    <row r="24" spans="1:8" ht="27.95" customHeight="1">
      <c r="A24" s="44" t="s">
        <v>28</v>
      </c>
      <c r="B24" s="45"/>
      <c r="C24" s="20" t="s">
        <v>24</v>
      </c>
      <c r="D24" s="22">
        <v>0</v>
      </c>
      <c r="E24"/>
      <c r="F24"/>
    </row>
    <row r="25" spans="1:8" ht="27.95" customHeight="1">
      <c r="A25" s="50"/>
      <c r="B25" s="51"/>
      <c r="C25" s="51"/>
      <c r="D25" s="52"/>
      <c r="E25"/>
      <c r="F25"/>
    </row>
    <row r="26" spans="1:8" ht="27.95" customHeight="1">
      <c r="A26" s="44" t="s">
        <v>114</v>
      </c>
      <c r="B26" s="45"/>
      <c r="C26" s="20" t="s">
        <v>24</v>
      </c>
      <c r="D26" s="23">
        <f>IF(AND($B14="S",$D$5&gt;0.01,$D$5&lt;=5200),$B3+($B3*$D$11),0)+IF(AND($B14="S",$D$5&gt;5200.01,$D$5&lt;=26000),$C3+($C3*$D$11),0)+IF(AND($B14="S",$D$5&gt;26000.01,$D$5&lt;=52000),$D3+($D3*$D$11),0)+IF(AND($B14="S",$D$5&gt;52000.01,$D$5&lt;=260000),$E3+($E3*$D$11),0)+IF(AND($B14="S",$D$5&gt;260000.01),$F3+($F3*$D$11),0)</f>
        <v>0</v>
      </c>
      <c r="E26"/>
      <c r="F26"/>
    </row>
    <row r="27" spans="1:8" ht="27.95" customHeight="1">
      <c r="A27" s="44" t="s">
        <v>48</v>
      </c>
      <c r="B27" s="45"/>
      <c r="C27" s="20" t="s">
        <v>24</v>
      </c>
      <c r="D27" s="23">
        <f>SUM(D26:D26)*0.15</f>
        <v>0</v>
      </c>
      <c r="E27"/>
      <c r="F27"/>
    </row>
    <row r="28" spans="1:8" ht="27.95" customHeight="1">
      <c r="A28" s="50"/>
      <c r="B28" s="51"/>
      <c r="C28" s="51"/>
      <c r="D28" s="52"/>
      <c r="E28"/>
      <c r="F28"/>
    </row>
    <row r="29" spans="1:8" ht="27.95" customHeight="1">
      <c r="A29" s="46" t="s">
        <v>30</v>
      </c>
      <c r="B29" s="47"/>
      <c r="C29" s="20" t="s">
        <v>24</v>
      </c>
      <c r="D29" s="23">
        <f>SUM(D23:D27)</f>
        <v>0</v>
      </c>
      <c r="E29"/>
      <c r="F29"/>
    </row>
    <row r="30" spans="1:8" ht="27.95" customHeight="1">
      <c r="A30" s="46" t="s">
        <v>49</v>
      </c>
      <c r="B30" s="47"/>
      <c r="C30" s="20" t="s">
        <v>24</v>
      </c>
      <c r="D30" s="23">
        <f>D29*0.04</f>
        <v>0</v>
      </c>
      <c r="E30"/>
      <c r="F30"/>
    </row>
    <row r="31" spans="1:8" ht="27.95" customHeight="1">
      <c r="A31" s="46" t="s">
        <v>50</v>
      </c>
      <c r="B31" s="47"/>
      <c r="C31" s="20" t="s">
        <v>24</v>
      </c>
      <c r="D31" s="23">
        <f>IF($B$15="S",(D29+D30)*0.22,0)</f>
        <v>0</v>
      </c>
      <c r="E31"/>
      <c r="F31"/>
    </row>
    <row r="32" spans="1:8" ht="27.95" customHeight="1">
      <c r="A32" s="46" t="s">
        <v>10</v>
      </c>
      <c r="B32" s="47"/>
      <c r="C32" s="20" t="s">
        <v>24</v>
      </c>
      <c r="D32" s="23">
        <f>SUM(D29:D31)</f>
        <v>0</v>
      </c>
      <c r="E32"/>
      <c r="F32"/>
    </row>
    <row r="33" spans="1:6" ht="27.95" customHeight="1">
      <c r="A33" s="46" t="s">
        <v>35</v>
      </c>
      <c r="B33" s="47"/>
      <c r="C33" s="20" t="s">
        <v>24</v>
      </c>
      <c r="D33" s="23">
        <f>IF(D14="S",D29*-0.2,0)</f>
        <v>0</v>
      </c>
      <c r="E33"/>
      <c r="F33"/>
    </row>
    <row r="34" spans="1:6" ht="27.95" customHeight="1">
      <c r="A34" s="46" t="s">
        <v>23</v>
      </c>
      <c r="B34" s="47"/>
      <c r="C34" s="20" t="s">
        <v>24</v>
      </c>
      <c r="D34" s="23">
        <f>D22</f>
        <v>0</v>
      </c>
      <c r="E34"/>
      <c r="F34"/>
    </row>
    <row r="35" spans="1:6" ht="27.95" customHeight="1">
      <c r="A35" s="48" t="s">
        <v>32</v>
      </c>
      <c r="B35" s="49"/>
      <c r="C35" s="24" t="s">
        <v>24</v>
      </c>
      <c r="D35" s="25">
        <f>SUM(D32:D34)</f>
        <v>0</v>
      </c>
      <c r="E35"/>
      <c r="F35"/>
    </row>
    <row r="36" spans="1:6" ht="18">
      <c r="A36" s="27"/>
      <c r="B36" s="27"/>
      <c r="C36" s="27"/>
      <c r="D36" s="27"/>
      <c r="E36" s="7"/>
      <c r="F36" s="7"/>
    </row>
    <row r="37" spans="1:6" ht="18">
      <c r="A37" s="27"/>
      <c r="B37" s="27"/>
      <c r="C37" s="27"/>
      <c r="D37" s="27"/>
      <c r="E37" s="7"/>
      <c r="F37" s="7"/>
    </row>
    <row r="38" spans="1:6" ht="18">
      <c r="A38" s="27"/>
      <c r="B38" s="27"/>
      <c r="C38" s="27"/>
      <c r="D38" s="27"/>
      <c r="E38" s="7"/>
      <c r="F38" s="7"/>
    </row>
    <row r="39" spans="1:6" ht="18">
      <c r="A39" s="7"/>
      <c r="B39" s="7"/>
      <c r="C39" s="7"/>
      <c r="D39" s="7"/>
      <c r="E39" s="7"/>
      <c r="F39" s="7"/>
    </row>
    <row r="40" spans="1:6" ht="18">
      <c r="A40" s="7"/>
      <c r="B40" s="7"/>
      <c r="C40" s="7"/>
      <c r="D40" s="7"/>
      <c r="E40" s="7"/>
      <c r="F40" s="7"/>
    </row>
    <row r="41" spans="1:6" ht="18">
      <c r="A41" s="7"/>
      <c r="B41" s="7"/>
      <c r="C41" s="7"/>
      <c r="D41" s="7"/>
      <c r="E41" s="7"/>
      <c r="F41" s="7"/>
    </row>
    <row r="42" spans="1:6" ht="18">
      <c r="A42" s="7"/>
      <c r="B42" s="7"/>
      <c r="C42" s="7"/>
      <c r="D42" s="7"/>
      <c r="E42" s="7"/>
      <c r="F42" s="7"/>
    </row>
    <row r="43" spans="1:6" ht="18">
      <c r="A43" s="7"/>
      <c r="B43" s="7"/>
      <c r="C43" s="7"/>
      <c r="D43" s="7"/>
      <c r="E43" s="7"/>
      <c r="F43" s="7"/>
    </row>
    <row r="44" spans="1:6" ht="18">
      <c r="A44" s="7"/>
      <c r="B44" s="7"/>
      <c r="C44" s="7"/>
      <c r="D44" s="7"/>
      <c r="E44" s="7"/>
      <c r="F44" s="7"/>
    </row>
    <row r="45" spans="1:6" ht="18">
      <c r="A45" s="7"/>
      <c r="B45" s="7"/>
      <c r="C45" s="7"/>
      <c r="D45" s="7"/>
      <c r="E45" s="7"/>
      <c r="F45" s="7"/>
    </row>
    <row r="46" spans="1:6" ht="18">
      <c r="A46" s="7"/>
      <c r="B46" s="7"/>
      <c r="C46" s="7"/>
      <c r="D46" s="7"/>
      <c r="E46" s="7"/>
      <c r="F46" s="7"/>
    </row>
    <row r="47" spans="1:6" ht="18">
      <c r="A47" s="7"/>
      <c r="B47" s="7"/>
      <c r="C47" s="7"/>
      <c r="D47" s="7"/>
      <c r="E47" s="7"/>
      <c r="F47" s="7"/>
    </row>
    <row r="48" spans="1:6" ht="18">
      <c r="A48" s="7"/>
      <c r="B48" s="7"/>
      <c r="C48" s="7"/>
      <c r="D48" s="7"/>
      <c r="E48" s="7"/>
      <c r="F48" s="7"/>
    </row>
    <row r="49" spans="1:6" ht="18">
      <c r="A49" s="7"/>
      <c r="B49" s="7"/>
      <c r="C49" s="7"/>
      <c r="D49" s="7"/>
      <c r="E49" s="7"/>
      <c r="F49" s="7"/>
    </row>
    <row r="50" spans="1:6" ht="18">
      <c r="A50" s="7"/>
      <c r="B50" s="7"/>
      <c r="C50" s="7"/>
      <c r="D50" s="7"/>
      <c r="E50" s="7"/>
      <c r="F50" s="7"/>
    </row>
    <row r="51" spans="1:6" ht="18">
      <c r="A51" s="7"/>
      <c r="B51" s="7"/>
      <c r="C51" s="7"/>
      <c r="D51" s="7"/>
      <c r="E51" s="7"/>
      <c r="F51" s="7"/>
    </row>
    <row r="52" spans="1:6" ht="18">
      <c r="A52" s="7"/>
      <c r="B52" s="7"/>
      <c r="C52" s="7"/>
      <c r="D52" s="7"/>
      <c r="E52" s="7"/>
      <c r="F52" s="7"/>
    </row>
    <row r="53" spans="1:6" ht="18">
      <c r="A53" s="7"/>
      <c r="B53" s="7"/>
      <c r="C53" s="7"/>
      <c r="D53" s="7"/>
      <c r="E53" s="7"/>
      <c r="F53" s="7"/>
    </row>
  </sheetData>
  <sheetProtection password="8F75" sheet="1" objects="1" scenarios="1" selectLockedCells="1"/>
  <dataConsolidate/>
  <mergeCells count="23">
    <mergeCell ref="A35:B35"/>
    <mergeCell ref="A24:B24"/>
    <mergeCell ref="A25:D25"/>
    <mergeCell ref="A26:B26"/>
    <mergeCell ref="A27:B27"/>
    <mergeCell ref="A28:D28"/>
    <mergeCell ref="A29:B29"/>
    <mergeCell ref="A30:B30"/>
    <mergeCell ref="A31:B31"/>
    <mergeCell ref="A32:B32"/>
    <mergeCell ref="A33:B33"/>
    <mergeCell ref="A34:B34"/>
    <mergeCell ref="A21:D21"/>
    <mergeCell ref="A1:F1"/>
    <mergeCell ref="A5:C5"/>
    <mergeCell ref="A6:C6"/>
    <mergeCell ref="A7:C7"/>
    <mergeCell ref="A8:C8"/>
    <mergeCell ref="A9:C9"/>
    <mergeCell ref="A10:C10"/>
    <mergeCell ref="A11:C11"/>
    <mergeCell ref="A13:D13"/>
    <mergeCell ref="A17:D17"/>
  </mergeCells>
  <printOptions horizontalCentered="1"/>
  <pageMargins left="0.15944881889763785" right="0.15944881889763785" top="1" bottom="1" header="0.5" footer="0.5"/>
  <pageSetup paperSize="9" scale="61"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27</vt:i4>
      </vt:variant>
      <vt:variant>
        <vt:lpstr>Intervalli denominati</vt:lpstr>
      </vt:variant>
      <vt:variant>
        <vt:i4>27</vt:i4>
      </vt:variant>
    </vt:vector>
  </HeadingPairs>
  <TitlesOfParts>
    <vt:vector size="54" baseType="lpstr">
      <vt:lpstr>Istruzioni Uso</vt:lpstr>
      <vt:lpstr>Giudice di Pace</vt:lpstr>
      <vt:lpstr>Ord.Cognizione</vt:lpstr>
      <vt:lpstr>Lavoro</vt:lpstr>
      <vt:lpstr>Previdenza</vt:lpstr>
      <vt:lpstr>Locazioni</vt:lpstr>
      <vt:lpstr>Precetto</vt:lpstr>
      <vt:lpstr>Volontaria</vt:lpstr>
      <vt:lpstr>Monitori</vt:lpstr>
      <vt:lpstr>Istr.Preventiva</vt:lpstr>
      <vt:lpstr>Cautelari</vt:lpstr>
      <vt:lpstr>Corte dei Conti</vt:lpstr>
      <vt:lpstr>Corte d'Appello</vt:lpstr>
      <vt:lpstr>Corte di Cassazione</vt:lpstr>
      <vt:lpstr>Corte Costituzionale e Europea</vt:lpstr>
      <vt:lpstr>Penale</vt:lpstr>
      <vt:lpstr>Esecuzioni Mob.</vt:lpstr>
      <vt:lpstr>PPT+altre esecuz.</vt:lpstr>
      <vt:lpstr>Esecuzioni Immob.</vt:lpstr>
      <vt:lpstr>Iscr.Ipotecarie</vt:lpstr>
      <vt:lpstr>Fallimenti</vt:lpstr>
      <vt:lpstr>TAR</vt:lpstr>
      <vt:lpstr>Cons.Stato</vt:lpstr>
      <vt:lpstr>CTP</vt:lpstr>
      <vt:lpstr>CTR</vt:lpstr>
      <vt:lpstr>Stragiudiziale</vt:lpstr>
      <vt:lpstr>Arbitrato</vt:lpstr>
      <vt:lpstr>Arbitrato!Area_stampa</vt:lpstr>
      <vt:lpstr>Cautelari!Area_stampa</vt:lpstr>
      <vt:lpstr>Cons.Stato!Area_stampa</vt:lpstr>
      <vt:lpstr>'Corte Costituzionale e Europea'!Area_stampa</vt:lpstr>
      <vt:lpstr>'Corte d''Appello'!Area_stampa</vt:lpstr>
      <vt:lpstr>'Corte dei Conti'!Area_stampa</vt:lpstr>
      <vt:lpstr>'Corte di Cassazione'!Area_stampa</vt:lpstr>
      <vt:lpstr>CTP!Area_stampa</vt:lpstr>
      <vt:lpstr>CTR!Area_stampa</vt:lpstr>
      <vt:lpstr>'Esecuzioni Immob.'!Area_stampa</vt:lpstr>
      <vt:lpstr>'Esecuzioni Mob.'!Area_stampa</vt:lpstr>
      <vt:lpstr>Fallimenti!Area_stampa</vt:lpstr>
      <vt:lpstr>'Giudice di Pace'!Area_stampa</vt:lpstr>
      <vt:lpstr>Iscr.Ipotecarie!Area_stampa</vt:lpstr>
      <vt:lpstr>Istr.Preventiva!Area_stampa</vt:lpstr>
      <vt:lpstr>'Istruzioni Uso'!Area_stampa</vt:lpstr>
      <vt:lpstr>Lavoro!Area_stampa</vt:lpstr>
      <vt:lpstr>Locazioni!Area_stampa</vt:lpstr>
      <vt:lpstr>Monitori!Area_stampa</vt:lpstr>
      <vt:lpstr>Ord.Cognizione!Area_stampa</vt:lpstr>
      <vt:lpstr>Penale!Area_stampa</vt:lpstr>
      <vt:lpstr>'PPT+altre esecuz.'!Area_stampa</vt:lpstr>
      <vt:lpstr>Precetto!Area_stampa</vt:lpstr>
      <vt:lpstr>Previdenza!Area_stampa</vt:lpstr>
      <vt:lpstr>Stragiudiziale!Area_stampa</vt:lpstr>
      <vt:lpstr>TAR!Area_stampa</vt:lpstr>
      <vt:lpstr>Volontaria!Area_stampa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Giampaolo Girardi</dc:creator>
  <cp:lastModifiedBy>Mauro</cp:lastModifiedBy>
  <cp:lastPrinted>2014-05-28T12:40:44Z</cp:lastPrinted>
  <dcterms:created xsi:type="dcterms:W3CDTF">2014-05-02T15:32:21Z</dcterms:created>
  <dcterms:modified xsi:type="dcterms:W3CDTF">2014-06-17T06:54:52Z</dcterms:modified>
</cp:coreProperties>
</file>